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enesty\Desktop\PRICE LISTS\"/>
    </mc:Choice>
  </mc:AlternateContent>
  <xr:revisionPtr revIDLastSave="0" documentId="13_ncr:1_{EB285B3D-981E-4FC5-AAE2-F706298AE9F6}" xr6:coauthVersionLast="47" xr6:coauthVersionMax="47" xr10:uidLastSave="{00000000-0000-0000-0000-000000000000}"/>
  <bookViews>
    <workbookView xWindow="-120" yWindow="-120" windowWidth="29040" windowHeight="15720" activeTab="2" xr2:uid="{77301457-6CB1-4924-809F-78CADA0895C7}"/>
  </bookViews>
  <sheets>
    <sheet name="RECAP ORDER " sheetId="12" r:id="rId1"/>
    <sheet name="DRY EPICERY ITEMS" sheetId="6" r:id="rId2"/>
    <sheet name="FRESH EPICERY" sheetId="3" r:id="rId3"/>
    <sheet name="SWEET EPICERY " sheetId="14" r:id="rId4"/>
    <sheet name="ASIAN PRODUCTS" sheetId="15" r:id="rId5"/>
    <sheet name="NON ALC. BEV" sheetId="8" r:id="rId6"/>
    <sheet name="ALC. BEV" sheetId="11" r:id="rId7"/>
    <sheet name="WINE CELLAR" sheetId="9" r:id="rId8"/>
  </sheets>
  <definedNames>
    <definedName name="_xlnm.Print_Area" localSheetId="1">'DRY EPICERY ITEMS'!$A$4:$E$294</definedName>
    <definedName name="_xlnm.Print_Area" localSheetId="2">'FRESH EPICERY'!$A$1:$C$334</definedName>
    <definedName name="_xlnm.Print_Area" localSheetId="3">'SWEET EPICERY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4" l="1"/>
  <c r="C5" i="14"/>
  <c r="D5" i="14"/>
  <c r="E4" i="3"/>
  <c r="D4" i="3"/>
  <c r="C4" i="3"/>
  <c r="D526" i="9"/>
  <c r="D516" i="9"/>
  <c r="D515" i="9"/>
  <c r="D514" i="9"/>
  <c r="D513" i="9"/>
  <c r="D512" i="9"/>
  <c r="D511" i="9"/>
  <c r="D510" i="9"/>
  <c r="D509" i="9"/>
  <c r="D508" i="9"/>
  <c r="D507" i="9"/>
  <c r="D506" i="9"/>
  <c r="D489" i="9"/>
  <c r="D488" i="9"/>
  <c r="D487" i="9"/>
  <c r="D481" i="9"/>
  <c r="D480" i="9"/>
  <c r="D479" i="9"/>
  <c r="D478" i="9"/>
  <c r="D476" i="9"/>
  <c r="D474" i="9"/>
  <c r="D473" i="9"/>
  <c r="D472" i="9"/>
  <c r="D471" i="9"/>
  <c r="D470" i="9"/>
  <c r="D456" i="9"/>
  <c r="D455" i="9"/>
  <c r="D451" i="9"/>
  <c r="D449" i="9"/>
  <c r="D448" i="9"/>
  <c r="D447" i="9"/>
  <c r="D443" i="9"/>
  <c r="D441" i="9"/>
  <c r="D440" i="9"/>
  <c r="D439" i="9"/>
  <c r="D436" i="9"/>
  <c r="D412" i="9"/>
  <c r="D407" i="9"/>
  <c r="D405" i="9"/>
  <c r="D404" i="9"/>
  <c r="D402" i="9"/>
  <c r="D401" i="9"/>
  <c r="D399" i="9"/>
  <c r="D394" i="9"/>
  <c r="D392" i="9"/>
  <c r="D386" i="9"/>
  <c r="D385" i="9"/>
  <c r="D382" i="9"/>
  <c r="D161" i="9" s="1"/>
  <c r="D371" i="9"/>
  <c r="D367" i="9"/>
  <c r="D366" i="9"/>
  <c r="D357" i="9"/>
  <c r="D345" i="9"/>
  <c r="D343" i="9"/>
  <c r="D342" i="9"/>
  <c r="D341" i="9"/>
  <c r="D340" i="9"/>
  <c r="D327" i="9"/>
  <c r="D326" i="9"/>
  <c r="D325" i="9"/>
  <c r="D323" i="9"/>
  <c r="D320" i="9"/>
  <c r="D319" i="9"/>
  <c r="D318" i="9"/>
  <c r="D317" i="9"/>
  <c r="D316" i="9"/>
  <c r="D315" i="9"/>
  <c r="D293" i="9"/>
  <c r="D269" i="9"/>
  <c r="D268" i="9"/>
  <c r="D267" i="9"/>
  <c r="D265" i="9"/>
  <c r="D263" i="9"/>
  <c r="D262" i="9"/>
  <c r="D261" i="9"/>
  <c r="D260" i="9"/>
  <c r="D259" i="9"/>
  <c r="D258" i="9"/>
  <c r="D257" i="9"/>
  <c r="D256" i="9"/>
  <c r="D255" i="9"/>
  <c r="D254" i="9"/>
  <c r="D253" i="9"/>
  <c r="D252" i="9"/>
  <c r="D251" i="9"/>
  <c r="D250" i="9"/>
  <c r="D248" i="9"/>
  <c r="D247" i="9"/>
  <c r="D246" i="9"/>
  <c r="D245" i="9"/>
  <c r="D244" i="9"/>
  <c r="D243" i="9"/>
  <c r="D241" i="9"/>
  <c r="D240" i="9"/>
  <c r="D239" i="9"/>
  <c r="D238" i="9"/>
  <c r="D234" i="9"/>
  <c r="D233" i="9"/>
  <c r="D232" i="9"/>
  <c r="D231" i="9"/>
  <c r="D230" i="9"/>
  <c r="D229" i="9"/>
  <c r="D228" i="9"/>
  <c r="D227" i="9"/>
  <c r="D226" i="9"/>
  <c r="D205" i="9"/>
  <c r="D203" i="9"/>
  <c r="D202" i="9"/>
  <c r="D200" i="9"/>
  <c r="D167" i="9"/>
  <c r="D160" i="9"/>
  <c r="D159" i="9"/>
  <c r="D151" i="9"/>
  <c r="D150" i="9"/>
  <c r="D148" i="9"/>
  <c r="D146" i="9"/>
  <c r="D139" i="9"/>
  <c r="D122" i="9"/>
  <c r="D120" i="9"/>
  <c r="D103" i="9"/>
  <c r="D102" i="9"/>
  <c r="D100" i="9"/>
  <c r="D99" i="9"/>
  <c r="D97" i="9"/>
  <c r="D95" i="9"/>
  <c r="D93" i="9"/>
  <c r="D91" i="9"/>
  <c r="D89" i="9"/>
  <c r="D71" i="9"/>
  <c r="D69" i="9"/>
  <c r="D68" i="9"/>
  <c r="D67" i="9"/>
  <c r="D65" i="9"/>
  <c r="D63" i="9"/>
  <c r="D62" i="9"/>
  <c r="D60" i="9"/>
  <c r="D58" i="9"/>
  <c r="D56" i="9"/>
  <c r="D55" i="9"/>
  <c r="D41" i="9"/>
  <c r="D13" i="9"/>
  <c r="D12" i="9"/>
  <c r="D10" i="9"/>
  <c r="D9" i="9"/>
  <c r="D96" i="14"/>
  <c r="E131" i="3"/>
  <c r="E117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45" i="3"/>
  <c r="E115" i="3"/>
  <c r="E166" i="3"/>
  <c r="E167" i="3"/>
  <c r="E168" i="3"/>
  <c r="E169" i="3"/>
  <c r="E170" i="3"/>
  <c r="E171" i="3"/>
  <c r="E172" i="3"/>
  <c r="E173" i="3"/>
  <c r="E174" i="3"/>
  <c r="E175" i="3"/>
  <c r="E84" i="3"/>
  <c r="E139" i="3"/>
  <c r="E137" i="3"/>
  <c r="E119" i="3"/>
  <c r="E120" i="3"/>
  <c r="E121" i="3"/>
  <c r="E122" i="3"/>
  <c r="E123" i="3"/>
  <c r="E124" i="3"/>
  <c r="E125" i="3"/>
  <c r="E126" i="3"/>
  <c r="E127" i="3"/>
  <c r="E128" i="3"/>
  <c r="E78" i="3"/>
  <c r="E79" i="3"/>
  <c r="E80" i="3"/>
  <c r="E81" i="3"/>
  <c r="E82" i="3"/>
  <c r="E83" i="3"/>
  <c r="E85" i="3"/>
  <c r="E86" i="3"/>
  <c r="E87" i="3"/>
  <c r="E88" i="3"/>
  <c r="E89" i="3"/>
  <c r="E90" i="3"/>
  <c r="E91" i="3"/>
  <c r="E92" i="3"/>
  <c r="E93" i="3"/>
  <c r="E94" i="3"/>
  <c r="E95" i="3"/>
  <c r="E181" i="3"/>
  <c r="E182" i="3"/>
  <c r="E183" i="3"/>
  <c r="E184" i="3"/>
  <c r="E208" i="6"/>
  <c r="E209" i="6"/>
  <c r="E38" i="6"/>
  <c r="E61" i="6"/>
  <c r="E59" i="6"/>
  <c r="E60" i="6"/>
  <c r="E305" i="3" l="1"/>
  <c r="E26" i="3"/>
  <c r="E216" i="6"/>
  <c r="E118" i="6"/>
  <c r="D104" i="14"/>
  <c r="D102" i="14"/>
  <c r="D103" i="14"/>
  <c r="F15" i="11"/>
  <c r="E195" i="3"/>
  <c r="E230" i="3"/>
  <c r="E229" i="3"/>
  <c r="E304" i="3"/>
  <c r="E306" i="3"/>
  <c r="E245" i="6"/>
  <c r="E146" i="3"/>
  <c r="E158" i="3"/>
  <c r="E326" i="3"/>
  <c r="E327" i="3"/>
  <c r="E237" i="6"/>
  <c r="E141" i="6"/>
  <c r="E140" i="6"/>
  <c r="E122" i="6"/>
  <c r="E121" i="6"/>
  <c r="E228" i="3" l="1"/>
  <c r="E231" i="3"/>
  <c r="E232" i="3"/>
  <c r="E233" i="3"/>
  <c r="E208" i="3" l="1"/>
  <c r="E192" i="3"/>
  <c r="E33" i="3" l="1"/>
  <c r="E25" i="3"/>
  <c r="D77" i="8" l="1"/>
  <c r="D78" i="8"/>
  <c r="D75" i="8"/>
  <c r="D76" i="8"/>
  <c r="E67" i="3"/>
  <c r="B7" i="8" l="1"/>
  <c r="E253" i="3"/>
  <c r="E53" i="6" l="1"/>
  <c r="E45" i="6"/>
  <c r="D10" i="14"/>
  <c r="E117" i="6" l="1"/>
  <c r="E250" i="6"/>
  <c r="E28" i="6"/>
  <c r="E8" i="6"/>
  <c r="E6" i="6"/>
  <c r="E29" i="6"/>
  <c r="E31" i="6"/>
  <c r="E15" i="6"/>
  <c r="E9" i="6"/>
  <c r="E18" i="6"/>
  <c r="E19" i="6"/>
  <c r="E17" i="6"/>
  <c r="E32" i="6"/>
  <c r="E30" i="6"/>
  <c r="E7" i="6"/>
  <c r="E10" i="6"/>
  <c r="E8" i="3"/>
  <c r="E32" i="3"/>
  <c r="E142" i="6"/>
  <c r="D8" i="14"/>
  <c r="E332" i="3"/>
  <c r="E50" i="3"/>
  <c r="E220" i="6"/>
  <c r="E96" i="6"/>
  <c r="E97" i="6"/>
  <c r="E165" i="3"/>
  <c r="E95" i="6"/>
  <c r="D11" i="14"/>
  <c r="E232" i="6"/>
  <c r="E144" i="6"/>
  <c r="D70" i="14"/>
  <c r="D98" i="14"/>
  <c r="D51" i="14"/>
  <c r="D52" i="14"/>
  <c r="D53" i="14"/>
  <c r="D54" i="14"/>
  <c r="D10" i="8"/>
  <c r="D24" i="8"/>
  <c r="E68" i="3"/>
  <c r="D99" i="14"/>
  <c r="E130" i="6"/>
  <c r="D78" i="14"/>
  <c r="D79" i="14"/>
  <c r="E219" i="6"/>
  <c r="E218" i="6"/>
  <c r="D81" i="14"/>
  <c r="D90" i="14"/>
  <c r="D82" i="14"/>
  <c r="D83" i="14"/>
  <c r="D84" i="14"/>
  <c r="D85" i="14"/>
  <c r="D77" i="14"/>
  <c r="D75" i="14"/>
  <c r="D76" i="14"/>
  <c r="D71" i="14"/>
  <c r="E143" i="6"/>
  <c r="D9" i="14"/>
  <c r="D86" i="14"/>
  <c r="D69" i="14"/>
  <c r="D67" i="14"/>
  <c r="D68" i="14"/>
  <c r="D66" i="14"/>
  <c r="D91" i="14"/>
  <c r="D88" i="14"/>
  <c r="E313" i="3"/>
  <c r="D80" i="14"/>
  <c r="D61" i="14"/>
  <c r="D62" i="14"/>
  <c r="D63" i="14"/>
  <c r="D64" i="14"/>
  <c r="D65" i="14"/>
  <c r="E184" i="6"/>
  <c r="E18" i="3" l="1"/>
  <c r="E131" i="6"/>
  <c r="E215" i="3"/>
  <c r="E225" i="3"/>
  <c r="E218" i="3"/>
  <c r="E219" i="3"/>
  <c r="B89" i="8"/>
  <c r="D89" i="8" s="1"/>
  <c r="D52" i="8"/>
  <c r="E54" i="3" l="1"/>
  <c r="E55" i="3"/>
  <c r="E56" i="3"/>
  <c r="E57" i="3"/>
  <c r="E58" i="3"/>
  <c r="E59" i="3"/>
  <c r="E60" i="3"/>
  <c r="E61" i="3"/>
  <c r="E62" i="3"/>
  <c r="E63" i="3"/>
  <c r="E64" i="3"/>
  <c r="E65" i="3"/>
  <c r="E66" i="3"/>
  <c r="E69" i="3"/>
  <c r="E70" i="3"/>
  <c r="E71" i="3"/>
  <c r="E72" i="3"/>
  <c r="E73" i="3"/>
  <c r="E36" i="3"/>
  <c r="E27" i="3"/>
  <c r="E28" i="3"/>
  <c r="E46" i="3"/>
  <c r="D73" i="8"/>
  <c r="D74" i="8"/>
  <c r="D53" i="8" l="1"/>
  <c r="E30" i="15"/>
  <c r="E255" i="3"/>
  <c r="E247" i="3"/>
  <c r="E249" i="3"/>
  <c r="E250" i="3"/>
  <c r="E252" i="3"/>
  <c r="E246" i="3"/>
  <c r="E157" i="3"/>
  <c r="E147" i="3"/>
  <c r="E77" i="3"/>
  <c r="E256" i="6"/>
  <c r="E257" i="6"/>
  <c r="E258" i="6"/>
  <c r="E226" i="6"/>
  <c r="E211" i="6"/>
  <c r="E86" i="6"/>
  <c r="E84" i="6"/>
  <c r="D115" i="14" l="1"/>
  <c r="D112" i="14"/>
  <c r="D113" i="14"/>
  <c r="D114" i="14"/>
  <c r="D141" i="14"/>
  <c r="D164" i="14"/>
  <c r="D111" i="14"/>
  <c r="E168" i="6"/>
  <c r="E171" i="6"/>
  <c r="E21" i="15"/>
  <c r="E29" i="15"/>
  <c r="E15" i="15"/>
  <c r="E217" i="3"/>
  <c r="E216" i="3"/>
  <c r="E224" i="3"/>
  <c r="E24" i="3"/>
  <c r="E39" i="3"/>
  <c r="E47" i="3"/>
  <c r="E20" i="3"/>
  <c r="E298" i="3" l="1"/>
  <c r="E295" i="3"/>
  <c r="E151" i="6"/>
  <c r="E283" i="6"/>
  <c r="E107" i="6"/>
  <c r="E115" i="6"/>
  <c r="E111" i="6"/>
  <c r="E238" i="6"/>
  <c r="E170" i="6"/>
  <c r="E164" i="6"/>
  <c r="E231" i="6"/>
  <c r="E225" i="6"/>
  <c r="E47" i="6"/>
  <c r="E23" i="6"/>
  <c r="E24" i="6"/>
  <c r="E22" i="6"/>
  <c r="E244" i="6"/>
  <c r="E162" i="6"/>
  <c r="E158" i="6"/>
  <c r="E175" i="6"/>
  <c r="E187" i="6"/>
  <c r="E163" i="6"/>
  <c r="E85" i="6"/>
  <c r="D81" i="8" l="1"/>
  <c r="D83" i="8"/>
  <c r="D84" i="8"/>
  <c r="D80" i="8"/>
  <c r="D17" i="8"/>
  <c r="D18" i="8"/>
  <c r="D19" i="8"/>
  <c r="D20" i="8"/>
  <c r="D21" i="8"/>
  <c r="D22" i="8"/>
  <c r="D23" i="8"/>
  <c r="E172" i="6"/>
  <c r="E167" i="6"/>
  <c r="E37" i="6"/>
  <c r="E132" i="3" l="1"/>
  <c r="E34" i="3" l="1"/>
  <c r="F160" i="11" l="1"/>
  <c r="F87" i="11"/>
  <c r="F91" i="11"/>
  <c r="F90" i="11"/>
  <c r="D132" i="14" l="1"/>
  <c r="D131" i="14"/>
  <c r="E282" i="6" l="1"/>
  <c r="E116" i="6" l="1"/>
  <c r="E119" i="6"/>
  <c r="E52" i="6"/>
  <c r="E183" i="6" l="1"/>
  <c r="E142" i="3"/>
  <c r="E143" i="3"/>
  <c r="E14" i="6"/>
  <c r="E13" i="6"/>
  <c r="E12" i="6"/>
  <c r="E200" i="6"/>
  <c r="E203" i="6"/>
  <c r="E191" i="6"/>
  <c r="E177" i="6"/>
  <c r="E30" i="3" l="1"/>
  <c r="F124" i="11"/>
  <c r="E102" i="8"/>
  <c r="E103" i="8"/>
  <c r="E101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G8" i="15"/>
  <c r="G9" i="15"/>
  <c r="G10" i="15"/>
  <c r="G11" i="15"/>
  <c r="G12" i="15"/>
  <c r="G13" i="15"/>
  <c r="G14" i="15"/>
  <c r="G16" i="15"/>
  <c r="G17" i="15"/>
  <c r="G18" i="15"/>
  <c r="G19" i="15"/>
  <c r="G20" i="15"/>
  <c r="G22" i="15"/>
  <c r="G23" i="15"/>
  <c r="G24" i="15"/>
  <c r="G25" i="15"/>
  <c r="G26" i="15"/>
  <c r="G27" i="15"/>
  <c r="G28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7" i="15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5" i="14"/>
  <c r="F56" i="14"/>
  <c r="F57" i="14"/>
  <c r="F58" i="14"/>
  <c r="F17" i="14"/>
  <c r="F12" i="14"/>
  <c r="H9" i="11"/>
  <c r="H10" i="11"/>
  <c r="H11" i="11"/>
  <c r="H13" i="11"/>
  <c r="H14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7" i="11"/>
  <c r="H88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40" i="11"/>
  <c r="H141" i="11"/>
  <c r="H142" i="11"/>
  <c r="H143" i="11"/>
  <c r="H144" i="11"/>
  <c r="H145" i="11"/>
  <c r="H146" i="11"/>
  <c r="H147" i="11"/>
  <c r="H148" i="11"/>
  <c r="H149" i="11"/>
  <c r="H150" i="11"/>
  <c r="H151" i="11"/>
  <c r="H152" i="11"/>
  <c r="H153" i="11"/>
  <c r="H154" i="11"/>
  <c r="H155" i="11"/>
  <c r="H156" i="11"/>
  <c r="H157" i="11"/>
  <c r="H158" i="11"/>
  <c r="H159" i="11"/>
  <c r="H160" i="11"/>
  <c r="H161" i="11"/>
  <c r="H162" i="11"/>
  <c r="H163" i="11"/>
  <c r="H164" i="11"/>
  <c r="H165" i="11"/>
  <c r="H166" i="11"/>
  <c r="H167" i="11"/>
  <c r="H168" i="11"/>
  <c r="H169" i="11"/>
  <c r="H170" i="11"/>
  <c r="H171" i="11"/>
  <c r="H172" i="11"/>
  <c r="H173" i="11"/>
  <c r="H174" i="11"/>
  <c r="H175" i="11"/>
  <c r="H176" i="11"/>
  <c r="H177" i="11"/>
  <c r="H178" i="11"/>
  <c r="H179" i="11"/>
  <c r="H180" i="11"/>
  <c r="H181" i="11"/>
  <c r="H182" i="11"/>
  <c r="H8" i="11"/>
  <c r="D14" i="8"/>
  <c r="D15" i="8"/>
  <c r="D16" i="8"/>
  <c r="D13" i="8"/>
  <c r="D111" i="8"/>
  <c r="C5" i="15" l="1"/>
  <c r="D5" i="15"/>
  <c r="E5" i="15"/>
  <c r="C4" i="6"/>
  <c r="F123" i="11" l="1"/>
  <c r="F121" i="11"/>
  <c r="F122" i="11"/>
  <c r="F112" i="11"/>
  <c r="F111" i="11"/>
  <c r="F118" i="11"/>
  <c r="F119" i="11"/>
  <c r="F120" i="11"/>
  <c r="F113" i="11"/>
  <c r="F116" i="11"/>
  <c r="F117" i="11"/>
  <c r="F114" i="11"/>
  <c r="F115" i="11"/>
  <c r="F145" i="11"/>
  <c r="F133" i="11"/>
  <c r="F134" i="11"/>
  <c r="F142" i="11"/>
  <c r="F143" i="11"/>
  <c r="F138" i="11"/>
  <c r="F140" i="11"/>
  <c r="F136" i="11"/>
  <c r="F128" i="11"/>
  <c r="F126" i="11"/>
  <c r="F127" i="11"/>
  <c r="F23" i="11"/>
  <c r="F62" i="11"/>
  <c r="F61" i="11"/>
  <c r="F63" i="11"/>
  <c r="F64" i="11"/>
  <c r="F165" i="11"/>
  <c r="F162" i="11"/>
  <c r="F163" i="11"/>
  <c r="F166" i="11"/>
  <c r="F75" i="11"/>
  <c r="F76" i="11"/>
  <c r="F77" i="11"/>
  <c r="F79" i="11"/>
  <c r="F29" i="11"/>
  <c r="F30" i="11"/>
  <c r="F31" i="11"/>
  <c r="F32" i="11"/>
  <c r="E286" i="3" l="1"/>
  <c r="D42" i="14"/>
  <c r="D35" i="14"/>
  <c r="E186" i="6"/>
  <c r="E209" i="3" l="1"/>
  <c r="D12" i="14" l="1"/>
  <c r="D18" i="14"/>
  <c r="D20" i="14"/>
  <c r="D21" i="14"/>
  <c r="D23" i="14"/>
  <c r="D25" i="14"/>
  <c r="D26" i="14"/>
  <c r="D27" i="14"/>
  <c r="D28" i="14"/>
  <c r="D29" i="14"/>
  <c r="D31" i="14"/>
  <c r="D32" i="14"/>
  <c r="D33" i="14"/>
  <c r="D34" i="14"/>
  <c r="D36" i="14"/>
  <c r="D37" i="14"/>
  <c r="D38" i="14"/>
  <c r="D39" i="14"/>
  <c r="D40" i="14"/>
  <c r="D41" i="14"/>
  <c r="D43" i="14"/>
  <c r="D46" i="14"/>
  <c r="D47" i="14"/>
  <c r="D48" i="14"/>
  <c r="D50" i="14"/>
  <c r="D57" i="14"/>
  <c r="D58" i="14"/>
  <c r="D60" i="14"/>
  <c r="D87" i="14"/>
  <c r="D72" i="14"/>
  <c r="D73" i="14"/>
  <c r="D74" i="14"/>
  <c r="D89" i="14"/>
  <c r="D92" i="14"/>
  <c r="D93" i="14"/>
  <c r="D94" i="14"/>
  <c r="D95" i="14"/>
  <c r="D97" i="14"/>
  <c r="D108" i="14"/>
  <c r="D109" i="14"/>
  <c r="D110" i="14"/>
  <c r="D118" i="14"/>
  <c r="D121" i="14"/>
  <c r="D122" i="14"/>
  <c r="D124" i="14"/>
  <c r="D125" i="14"/>
  <c r="D126" i="14"/>
  <c r="D127" i="14"/>
  <c r="D133" i="14"/>
  <c r="D134" i="14"/>
  <c r="D137" i="14"/>
  <c r="D138" i="14"/>
  <c r="D139" i="14"/>
  <c r="D140" i="14"/>
  <c r="D142" i="14"/>
  <c r="D144" i="14"/>
  <c r="D145" i="14"/>
  <c r="D146" i="14"/>
  <c r="D148" i="14"/>
  <c r="D151" i="14"/>
  <c r="D153" i="14"/>
  <c r="D154" i="14"/>
  <c r="D155" i="14"/>
  <c r="D158" i="14"/>
  <c r="D159" i="14"/>
  <c r="D160" i="14"/>
  <c r="D161" i="14"/>
  <c r="D162" i="14"/>
  <c r="D165" i="14"/>
  <c r="D166" i="14"/>
  <c r="D167" i="14"/>
  <c r="E267" i="3"/>
  <c r="E268" i="3"/>
  <c r="E269" i="3"/>
  <c r="E270" i="3"/>
  <c r="E271" i="3"/>
  <c r="E100" i="6"/>
  <c r="D174" i="14" l="1"/>
  <c r="G13" i="12" s="1"/>
  <c r="E137" i="6"/>
  <c r="E6" i="3" l="1"/>
  <c r="E154" i="6"/>
  <c r="E155" i="6"/>
  <c r="E194" i="6"/>
  <c r="E178" i="6"/>
  <c r="E72" i="6"/>
  <c r="E21" i="6"/>
  <c r="E22" i="3" l="1"/>
  <c r="E292" i="6"/>
  <c r="E276" i="6"/>
  <c r="E277" i="6"/>
  <c r="E278" i="6"/>
  <c r="E279" i="6"/>
  <c r="E280" i="6"/>
  <c r="E269" i="6"/>
  <c r="E270" i="6"/>
  <c r="E272" i="6"/>
  <c r="E273" i="6"/>
  <c r="E19" i="3" l="1"/>
  <c r="D39" i="8" l="1"/>
  <c r="D40" i="8"/>
  <c r="D42" i="8"/>
  <c r="D43" i="8"/>
  <c r="D38" i="8"/>
  <c r="D27" i="8"/>
  <c r="D28" i="8"/>
  <c r="D29" i="8"/>
  <c r="D30" i="8"/>
  <c r="D31" i="8"/>
  <c r="D32" i="8"/>
  <c r="D33" i="8"/>
  <c r="D34" i="8"/>
  <c r="D35" i="8"/>
  <c r="D36" i="8"/>
  <c r="D26" i="8"/>
  <c r="F10" i="11" l="1"/>
  <c r="E138" i="3"/>
  <c r="E17" i="15"/>
  <c r="E198" i="6"/>
  <c r="E199" i="6"/>
  <c r="E29" i="3"/>
  <c r="D108" i="8" l="1"/>
  <c r="D106" i="8"/>
  <c r="C260" i="3"/>
  <c r="E198" i="3"/>
  <c r="E189" i="6" l="1"/>
  <c r="E180" i="6"/>
  <c r="E28" i="15" l="1"/>
  <c r="E36" i="15"/>
  <c r="E33" i="15"/>
  <c r="E32" i="15"/>
  <c r="E133" i="6"/>
  <c r="E145" i="6"/>
  <c r="D107" i="8" l="1"/>
  <c r="E318" i="3"/>
  <c r="E255" i="6" l="1"/>
  <c r="E289" i="6"/>
  <c r="E268" i="6"/>
  <c r="E267" i="6"/>
  <c r="E133" i="3"/>
  <c r="E241" i="3"/>
  <c r="E242" i="3"/>
  <c r="E243" i="3"/>
  <c r="E239" i="3"/>
  <c r="E240" i="3"/>
  <c r="E252" i="6"/>
  <c r="E251" i="6"/>
  <c r="E201" i="6"/>
  <c r="E202" i="6"/>
  <c r="E234" i="6"/>
  <c r="E237" i="3"/>
  <c r="E238" i="3"/>
  <c r="E149" i="6"/>
  <c r="E138" i="6"/>
  <c r="E110" i="6"/>
  <c r="E123" i="6"/>
  <c r="E106" i="6"/>
  <c r="E113" i="6"/>
  <c r="E207" i="6"/>
  <c r="E90" i="6"/>
  <c r="E204" i="6"/>
  <c r="E92" i="6"/>
  <c r="E210" i="6"/>
  <c r="E212" i="6"/>
  <c r="E213" i="6"/>
  <c r="E214" i="6"/>
  <c r="E11" i="6"/>
  <c r="E190" i="6"/>
  <c r="E193" i="6"/>
  <c r="E43" i="3" l="1"/>
  <c r="E44" i="3"/>
  <c r="E42" i="3" l="1"/>
  <c r="E16" i="3"/>
  <c r="D68" i="8" l="1"/>
  <c r="D66" i="8"/>
  <c r="D59" i="8"/>
  <c r="E319" i="3"/>
  <c r="E136" i="3"/>
  <c r="E317" i="3" l="1"/>
  <c r="E273" i="3"/>
  <c r="E51" i="3"/>
  <c r="E13" i="3"/>
  <c r="E40" i="3" l="1"/>
  <c r="E124" i="6" l="1"/>
  <c r="E125" i="6"/>
  <c r="E150" i="6"/>
  <c r="E71" i="6"/>
  <c r="E68" i="6"/>
  <c r="E69" i="6"/>
  <c r="E50" i="6" l="1"/>
  <c r="E14" i="3" l="1"/>
  <c r="E53" i="3" l="1"/>
  <c r="F152" i="11" l="1"/>
  <c r="F148" i="11"/>
  <c r="F149" i="11"/>
  <c r="F132" i="11"/>
  <c r="F154" i="11"/>
  <c r="F54" i="11"/>
  <c r="F170" i="11"/>
  <c r="D101" i="8"/>
  <c r="D102" i="8"/>
  <c r="D103" i="8"/>
  <c r="E241" i="6"/>
  <c r="E233" i="6"/>
  <c r="E132" i="6"/>
  <c r="E77" i="6"/>
  <c r="E191" i="3"/>
  <c r="G16" i="12" l="1"/>
  <c r="E280" i="3" l="1"/>
  <c r="E283" i="3"/>
  <c r="E130" i="3"/>
  <c r="E178" i="3" l="1"/>
  <c r="E144" i="3" l="1"/>
  <c r="E116" i="3"/>
  <c r="E34" i="6" l="1"/>
  <c r="D113" i="8" l="1"/>
  <c r="F65" i="11" l="1"/>
  <c r="F66" i="11"/>
  <c r="E279" i="3" l="1"/>
  <c r="E11" i="3"/>
  <c r="E21" i="3"/>
  <c r="E23" i="3"/>
  <c r="E31" i="3"/>
  <c r="E35" i="3"/>
  <c r="E37" i="3"/>
  <c r="E41" i="3"/>
  <c r="E45" i="3"/>
  <c r="E48" i="3"/>
  <c r="E49" i="3"/>
  <c r="E26" i="15" l="1"/>
  <c r="F70" i="11" l="1"/>
  <c r="F71" i="11"/>
  <c r="F72" i="11"/>
  <c r="E162" i="3" l="1"/>
  <c r="E159" i="6"/>
  <c r="E78" i="6"/>
  <c r="E40" i="6"/>
  <c r="E161" i="3" l="1"/>
  <c r="E197" i="3" l="1"/>
  <c r="D7" i="8" l="1"/>
  <c r="C7" i="8"/>
  <c r="B110" i="8"/>
  <c r="E4" i="6"/>
  <c r="D4" i="6"/>
  <c r="E63" i="6"/>
  <c r="E136" i="6" l="1"/>
  <c r="E109" i="6"/>
  <c r="E179" i="6"/>
  <c r="E195" i="6"/>
  <c r="E196" i="6"/>
  <c r="E188" i="6"/>
  <c r="E334" i="3"/>
  <c r="E316" i="3"/>
  <c r="E315" i="3"/>
  <c r="E314" i="3"/>
  <c r="E311" i="3"/>
  <c r="E310" i="3"/>
  <c r="E309" i="3"/>
  <c r="E302" i="3"/>
  <c r="E297" i="3"/>
  <c r="E296" i="3"/>
  <c r="E293" i="3"/>
  <c r="E290" i="3"/>
  <c r="E285" i="3"/>
  <c r="E284" i="3"/>
  <c r="E282" i="3"/>
  <c r="E281" i="3"/>
  <c r="E274" i="3"/>
  <c r="E266" i="3"/>
  <c r="E265" i="3"/>
  <c r="E264" i="3"/>
  <c r="E263" i="3"/>
  <c r="E235" i="3"/>
  <c r="E226" i="3"/>
  <c r="E234" i="3"/>
  <c r="E213" i="3"/>
  <c r="E212" i="3"/>
  <c r="E210" i="3"/>
  <c r="E206" i="3"/>
  <c r="E205" i="3"/>
  <c r="E204" i="3"/>
  <c r="E202" i="3"/>
  <c r="E201" i="3"/>
  <c r="E200" i="3"/>
  <c r="E196" i="3"/>
  <c r="E194" i="3"/>
  <c r="E189" i="3"/>
  <c r="E186" i="3"/>
  <c r="E188" i="3"/>
  <c r="E187" i="3"/>
  <c r="E180" i="3"/>
  <c r="E185" i="3"/>
  <c r="E176" i="3"/>
  <c r="E163" i="3"/>
  <c r="E152" i="3"/>
  <c r="E151" i="3"/>
  <c r="E150" i="3"/>
  <c r="E149" i="3"/>
  <c r="E118" i="3"/>
  <c r="E141" i="3"/>
  <c r="E140" i="3"/>
  <c r="E134" i="3"/>
  <c r="E76" i="3"/>
  <c r="E335" i="3" l="1"/>
  <c r="F27" i="11" l="1"/>
  <c r="E161" i="6" l="1"/>
  <c r="E288" i="6" l="1"/>
  <c r="B96" i="8" l="1"/>
  <c r="D96" i="8" s="1"/>
  <c r="B97" i="8"/>
  <c r="B98" i="8"/>
  <c r="B99" i="8"/>
  <c r="B95" i="8"/>
  <c r="D95" i="8" s="1"/>
  <c r="E49" i="6" l="1"/>
  <c r="E48" i="6"/>
  <c r="E27" i="6"/>
  <c r="E221" i="6"/>
  <c r="E222" i="6"/>
  <c r="E235" i="6"/>
  <c r="D55" i="8" l="1"/>
  <c r="B94" i="8" l="1"/>
  <c r="D94" i="8" s="1"/>
  <c r="B93" i="8"/>
  <c r="D93" i="8" s="1"/>
  <c r="B91" i="8"/>
  <c r="B90" i="8"/>
  <c r="D90" i="8" s="1"/>
  <c r="B88" i="8"/>
  <c r="D88" i="8" s="1"/>
  <c r="B87" i="8"/>
  <c r="B86" i="8"/>
  <c r="E281" i="6"/>
  <c r="E128" i="6"/>
  <c r="E62" i="6" l="1"/>
  <c r="E56" i="6"/>
  <c r="E20" i="6"/>
  <c r="E94" i="6"/>
  <c r="E101" i="6"/>
  <c r="E103" i="6"/>
  <c r="E197" i="6" l="1"/>
  <c r="F34" i="11"/>
  <c r="F36" i="11" l="1"/>
  <c r="F37" i="11"/>
  <c r="F38" i="11"/>
  <c r="F39" i="11"/>
  <c r="F40" i="11"/>
  <c r="F41" i="11"/>
  <c r="F42" i="11"/>
  <c r="F43" i="11"/>
  <c r="F44" i="11"/>
  <c r="F45" i="11"/>
  <c r="F46" i="11"/>
  <c r="F35" i="11"/>
  <c r="B92" i="8" l="1"/>
  <c r="E8" i="15" l="1"/>
  <c r="D47" i="8" l="1"/>
  <c r="E114" i="6" l="1"/>
  <c r="E152" i="6"/>
  <c r="D71" i="8" l="1"/>
  <c r="D64" i="8"/>
  <c r="D65" i="8"/>
  <c r="D67" i="8"/>
  <c r="D57" i="8"/>
  <c r="D58" i="8"/>
  <c r="D60" i="8"/>
  <c r="D62" i="8"/>
  <c r="D63" i="8"/>
  <c r="D51" i="8"/>
  <c r="E243" i="6"/>
  <c r="E217" i="6"/>
  <c r="E223" i="6"/>
  <c r="E228" i="6"/>
  <c r="E242" i="6"/>
  <c r="E112" i="6"/>
  <c r="E108" i="6"/>
  <c r="E147" i="6"/>
  <c r="E134" i="6"/>
  <c r="E254" i="6"/>
  <c r="E174" i="6" l="1"/>
  <c r="B112" i="8" l="1"/>
  <c r="F11" i="11"/>
  <c r="E26" i="6" l="1"/>
  <c r="E262" i="6" l="1"/>
  <c r="E64" i="6" l="1"/>
  <c r="E67" i="6"/>
  <c r="E70" i="6"/>
  <c r="E74" i="6"/>
  <c r="E76" i="6"/>
  <c r="E51" i="6" l="1"/>
  <c r="E12" i="15" l="1"/>
  <c r="E157" i="6" l="1"/>
  <c r="E10" i="15"/>
  <c r="E22" i="15"/>
  <c r="E42" i="15"/>
  <c r="E37" i="15"/>
  <c r="E25" i="6" l="1"/>
  <c r="F151" i="11" l="1"/>
  <c r="F98" i="11"/>
  <c r="E75" i="6" l="1"/>
  <c r="E66" i="6"/>
  <c r="D70" i="8"/>
  <c r="D49" i="8"/>
  <c r="D45" i="8"/>
  <c r="D46" i="8"/>
  <c r="D110" i="8"/>
  <c r="D112" i="8"/>
  <c r="D11" i="8"/>
  <c r="E43" i="15"/>
  <c r="E41" i="15"/>
  <c r="E40" i="15"/>
  <c r="E38" i="15"/>
  <c r="E34" i="15"/>
  <c r="E31" i="15"/>
  <c r="E27" i="15"/>
  <c r="E25" i="15"/>
  <c r="E24" i="15"/>
  <c r="E23" i="15"/>
  <c r="E20" i="15"/>
  <c r="E16" i="15"/>
  <c r="E14" i="15"/>
  <c r="E9" i="15"/>
  <c r="E7" i="15"/>
  <c r="E44" i="15" l="1"/>
  <c r="G14" i="12" s="1"/>
  <c r="D114" i="8"/>
  <c r="G15" i="12" s="1"/>
  <c r="F8" i="11" l="1"/>
  <c r="F181" i="11"/>
  <c r="F180" i="11"/>
  <c r="F179" i="11"/>
  <c r="F178" i="11"/>
  <c r="F177" i="11"/>
  <c r="F176" i="11"/>
  <c r="F175" i="11"/>
  <c r="F173" i="11"/>
  <c r="F172" i="11"/>
  <c r="F171" i="11"/>
  <c r="F168" i="11"/>
  <c r="F164" i="11"/>
  <c r="F158" i="11"/>
  <c r="F157" i="11"/>
  <c r="F159" i="11"/>
  <c r="F156" i="11"/>
  <c r="F150" i="11"/>
  <c r="F147" i="11"/>
  <c r="F131" i="11"/>
  <c r="F109" i="11"/>
  <c r="F110" i="11"/>
  <c r="F108" i="11"/>
  <c r="F107" i="11"/>
  <c r="F106" i="11"/>
  <c r="F105" i="11"/>
  <c r="F104" i="11"/>
  <c r="F102" i="11"/>
  <c r="F101" i="11"/>
  <c r="F100" i="11"/>
  <c r="F99" i="11"/>
  <c r="F96" i="11"/>
  <c r="F95" i="11"/>
  <c r="F94" i="11"/>
  <c r="F89" i="11"/>
  <c r="F88" i="11"/>
  <c r="F86" i="11"/>
  <c r="F85" i="11"/>
  <c r="F83" i="11"/>
  <c r="F81" i="11"/>
  <c r="F78" i="11"/>
  <c r="F74" i="11"/>
  <c r="F69" i="11"/>
  <c r="F67" i="11"/>
  <c r="F60" i="11"/>
  <c r="F59" i="11"/>
  <c r="F53" i="11"/>
  <c r="F50" i="11"/>
  <c r="F49" i="11"/>
  <c r="F26" i="11"/>
  <c r="F25" i="11"/>
  <c r="F22" i="11"/>
  <c r="F21" i="11"/>
  <c r="F20" i="11"/>
  <c r="F19" i="11"/>
  <c r="F17" i="11"/>
  <c r="F16" i="11"/>
  <c r="F13" i="11"/>
  <c r="F9" i="11"/>
  <c r="F183" i="11" l="1"/>
  <c r="G17" i="12" s="1"/>
  <c r="E236" i="6" l="1"/>
  <c r="E43" i="6"/>
  <c r="E230" i="6" l="1"/>
  <c r="E291" i="6" l="1"/>
  <c r="E98" i="6"/>
  <c r="E286" i="6"/>
  <c r="E287" i="6"/>
  <c r="E36" i="6" l="1"/>
  <c r="E39" i="6"/>
  <c r="E41" i="6"/>
  <c r="E42" i="6"/>
  <c r="E46" i="6"/>
  <c r="E54" i="6"/>
  <c r="E73" i="6"/>
  <c r="E79" i="6"/>
  <c r="E93" i="6"/>
  <c r="E224" i="6"/>
  <c r="E229" i="6"/>
  <c r="E169" i="6"/>
  <c r="E246" i="6"/>
  <c r="E16" i="6"/>
  <c r="E249" i="6"/>
  <c r="E259" i="6"/>
  <c r="E265" i="6"/>
  <c r="E275" i="6"/>
  <c r="E35" i="6"/>
  <c r="G12" i="12" l="1"/>
  <c r="E293" i="6"/>
  <c r="G11" i="12" s="1"/>
  <c r="G18" i="12" l="1"/>
  <c r="D349" i="9" l="1"/>
  <c r="D348" i="9"/>
</calcChain>
</file>

<file path=xl/sharedStrings.xml><?xml version="1.0" encoding="utf-8"?>
<sst xmlns="http://schemas.openxmlformats.org/spreadsheetml/2006/main" count="3310" uniqueCount="1831">
  <si>
    <t xml:space="preserve"> </t>
  </si>
  <si>
    <t>ORDER SHEET</t>
  </si>
  <si>
    <t>Hass Avocado</t>
  </si>
  <si>
    <t>kg</t>
  </si>
  <si>
    <t>Broccoli</t>
  </si>
  <si>
    <t>Endive Extra </t>
  </si>
  <si>
    <t>unit</t>
  </si>
  <si>
    <t>Frozen Edamame Peas</t>
  </si>
  <si>
    <t>Cauliflower</t>
  </si>
  <si>
    <t xml:space="preserve">Cucumber </t>
  </si>
  <si>
    <t xml:space="preserve">Pink Autrec Garlic </t>
  </si>
  <si>
    <t>Shallots</t>
  </si>
  <si>
    <t>Blueberries 125G</t>
  </si>
  <si>
    <t>Raspberries 125G</t>
  </si>
  <si>
    <t>Apple Granny Smith</t>
  </si>
  <si>
    <t xml:space="preserve">Seedless White Grapes </t>
  </si>
  <si>
    <t xml:space="preserve">Seedless Red Grapes </t>
  </si>
  <si>
    <t>Alba White Truffle</t>
  </si>
  <si>
    <t>KG</t>
  </si>
  <si>
    <t>Oyster Fine de Claire N2 x 12</t>
  </si>
  <si>
    <t xml:space="preserve">Cooked Shrimps from Madagascar </t>
  </si>
  <si>
    <t>Crab Claws</t>
  </si>
  <si>
    <t>Black Cod Skinless</t>
  </si>
  <si>
    <t>Sea Bass Filet 140/190</t>
  </si>
  <si>
    <t>50GR</t>
  </si>
  <si>
    <t>125GR</t>
  </si>
  <si>
    <t>250GR</t>
  </si>
  <si>
    <t>BEEF</t>
  </si>
  <si>
    <t>Black Angus Rib Eye AAA (AUS)</t>
  </si>
  <si>
    <t>Black Angus Prime Rib - Tomahawks Chop AAA (AUS)</t>
  </si>
  <si>
    <t>VEAL</t>
  </si>
  <si>
    <t>LAMB</t>
  </si>
  <si>
    <t>Rack of Lamb NZ</t>
  </si>
  <si>
    <t xml:space="preserve">Local Cooked Ham (Paris style) </t>
  </si>
  <si>
    <t>CREAM &amp; BUTTER</t>
  </si>
  <si>
    <t>Isigny Soft Butter 250G</t>
  </si>
  <si>
    <t>Isigny Salted Butter 250G</t>
  </si>
  <si>
    <t xml:space="preserve">Sachet Croissant 60g x 6 </t>
  </si>
  <si>
    <t xml:space="preserve">Sachet Pain au Chocolat  70g x 6 </t>
  </si>
  <si>
    <t>VINEGAR</t>
  </si>
  <si>
    <t>Cashew Nut Dried 500g</t>
  </si>
  <si>
    <t>Almond Nut Dried 500g</t>
  </si>
  <si>
    <t>Hazelnut Nut Dried 500g</t>
  </si>
  <si>
    <t>Walnut Nut Dried 400g</t>
  </si>
  <si>
    <t>Pistachio Nut 500g</t>
  </si>
  <si>
    <t>White Sesame Seeds 500gr</t>
  </si>
  <si>
    <t>Roasted White Sesame Seeds 1kg</t>
  </si>
  <si>
    <t>Roasted Black Sesame Seeds 1kg</t>
  </si>
  <si>
    <t>ASIAN PRODUCTS</t>
  </si>
  <si>
    <t>Soy Sauce Less Salty Yamasa 150ml</t>
  </si>
  <si>
    <t>Ponzu Sauce Hikari 250ml</t>
  </si>
  <si>
    <t>Sushi Vinegar Mizkan 500ml</t>
  </si>
  <si>
    <t>Dry Soba Hakubaku Organic 270g</t>
  </si>
  <si>
    <t>Rice Flour for Rice Sheet 400g</t>
  </si>
  <si>
    <t>Wakame Seaweed 200g</t>
  </si>
  <si>
    <t>Kombu Seaweed Big Sheet 500g</t>
  </si>
  <si>
    <t>Green Soy Leaf x20pieces</t>
  </si>
  <si>
    <t>WATER</t>
  </si>
  <si>
    <t>STILL WATER</t>
  </si>
  <si>
    <t>Evian 33cl</t>
  </si>
  <si>
    <t>SPARKLING WATER</t>
  </si>
  <si>
    <t>SODA WATER</t>
  </si>
  <si>
    <t>Lemonade 33cl</t>
  </si>
  <si>
    <t>Lemon Limonade 33cl</t>
  </si>
  <si>
    <t>Pomegranate Limonade 33cl</t>
  </si>
  <si>
    <t>MONIN SIRUP</t>
  </si>
  <si>
    <t>Pineapple Syrup 70cl</t>
  </si>
  <si>
    <t>Mango Syrup 70cl</t>
  </si>
  <si>
    <t>Ginger Syrup 70cl</t>
  </si>
  <si>
    <t>Passion Fruit Syrup 70cl</t>
  </si>
  <si>
    <t>Hazelnut Syrup 70cl</t>
  </si>
  <si>
    <t>Lychee Syrup 70cl</t>
  </si>
  <si>
    <t>Peach Syrup 70cl</t>
  </si>
  <si>
    <t>Lime Syrup 70cl</t>
  </si>
  <si>
    <t>Grapefruit Syrup 70cl</t>
  </si>
  <si>
    <t>Coconut Syrup 70cl</t>
  </si>
  <si>
    <t>Hibiscus Syrup 70cl</t>
  </si>
  <si>
    <t>Fennel</t>
  </si>
  <si>
    <t>YOGHURT</t>
  </si>
  <si>
    <t>CAVIAR P.7</t>
  </si>
  <si>
    <t>PORK</t>
  </si>
  <si>
    <t>TRUFFLE  P.9 &amp; P.10</t>
  </si>
  <si>
    <t>TRUFFLE PRICE MAY VARY, AVAILABLE DURING ADEQUATE SEASON</t>
  </si>
  <si>
    <t>DRIED LEGUMES, RICE, NUTS &amp; OTHERS</t>
  </si>
  <si>
    <t>SARDINES ANCHOVIES TUNA P.28</t>
  </si>
  <si>
    <t>TRUFFLED BASED PRODUCTS P.29</t>
  </si>
  <si>
    <t>Candy Bag Licorice 200Gr</t>
  </si>
  <si>
    <t>Orgeat (Almond) Syrup 70cl</t>
  </si>
  <si>
    <t>Strawberry Syrup 70cl</t>
  </si>
  <si>
    <t>FRENCH HANDCRAFTED LIMONADE LA MORTUACIENNE</t>
  </si>
  <si>
    <t>Mint and Lime Limonade 33cl (virgin Mojito)</t>
  </si>
  <si>
    <t xml:space="preserve">Products in red not available at the moment </t>
  </si>
  <si>
    <t>Cherry Redcurrent &amp;Thyme Jam 100g -MAISON DE LA CONFITURE</t>
  </si>
  <si>
    <t>Quince Pear &amp; Spices Jam 100g  -MAISON DE LA CONFITURE</t>
  </si>
  <si>
    <t>Green Lentils Label Rouge From berry Region 500g</t>
  </si>
  <si>
    <t>Lemon 70cl</t>
  </si>
  <si>
    <t xml:space="preserve">IN GREEN OUR NEW PRODUCTS </t>
  </si>
  <si>
    <t>100GR</t>
  </si>
  <si>
    <t>CHUTNEY / JAMS FOR CHEESE P.31</t>
  </si>
  <si>
    <t>FRESH WHITE TRUFFLE Italy P.9</t>
  </si>
  <si>
    <t>FRESH BLACK TRUFFLE France P.10</t>
  </si>
  <si>
    <t>Australian Wagyu Flank Steack Grade 3/5 (AUS)</t>
  </si>
  <si>
    <t>Kg</t>
  </si>
  <si>
    <t>Medjoul Dattes 100Gr</t>
  </si>
  <si>
    <t>FISH DELICATESSEN</t>
  </si>
  <si>
    <t>Snow Peas 250g</t>
  </si>
  <si>
    <t>Pasterised Crab meat 454G</t>
  </si>
  <si>
    <t>Frozen prepared prawns shelled 16/20 800G</t>
  </si>
  <si>
    <t>Tiger Shrimps 800G</t>
  </si>
  <si>
    <t>4 UNITS</t>
  </si>
  <si>
    <t>Norway Salmon Filet 1.5Kg/2KG</t>
  </si>
  <si>
    <t>Faye Italia Pasta Taggliolini TAJARIN All Uovo 500g</t>
  </si>
  <si>
    <t>Mirin Honteri Vinegar 284ml</t>
  </si>
  <si>
    <t xml:space="preserve">Miso Yuzu Tsurumiso paste 130g </t>
  </si>
  <si>
    <t>Tempura Batter Mix 320g</t>
  </si>
  <si>
    <t>PHONE</t>
  </si>
  <si>
    <t>DELIVERY LOCATION</t>
  </si>
  <si>
    <t>EMAIL</t>
  </si>
  <si>
    <t>FULL NAME</t>
  </si>
  <si>
    <t>SOLD UNIT</t>
  </si>
  <si>
    <t>PRICE</t>
  </si>
  <si>
    <t xml:space="preserve">QTY ORDERED </t>
  </si>
  <si>
    <t>TOTAL</t>
  </si>
  <si>
    <t xml:space="preserve">Salad Sucrine  x6 </t>
  </si>
  <si>
    <t>Salad (corn salad) Mache  150G</t>
  </si>
  <si>
    <t>Potatoes Fingerling</t>
  </si>
  <si>
    <t>Potatoes Bintje (irish potatoes)</t>
  </si>
  <si>
    <t>Salad Baby Spinach 125G</t>
  </si>
  <si>
    <t>Yellow Wine Jam 100g - MAISON DE LA CONFITURE</t>
  </si>
  <si>
    <t>FRESH FISH &amp; SEAFOOD P.6
MINIMUM PURCHASE ORDER OF 1/2 POUND / 227Gr</t>
  </si>
  <si>
    <t>Oyster Fine de Claire N2 x 48</t>
  </si>
  <si>
    <t>Cheese Platter (Big Size)</t>
  </si>
  <si>
    <t>Cheese Platter (Medium Size)</t>
  </si>
  <si>
    <t>Cheese Platter (Small Size)</t>
  </si>
  <si>
    <t>Seafood Platter (Big Size)</t>
  </si>
  <si>
    <t>Seafood Platter (Small Size)</t>
  </si>
  <si>
    <t xml:space="preserve">Extra Virgin Olive Oil - Olis Macia 1L </t>
  </si>
  <si>
    <t xml:space="preserve">Extra Virgin Olive Oil - Olis Macia 3L </t>
  </si>
  <si>
    <t>Cornichon thin Pickles French Style - Maille  380gr</t>
  </si>
  <si>
    <t>Rice Pasta De Cecco Riso n°74 500g</t>
  </si>
  <si>
    <t>French toast Style Bread - Brioche Gache au beurre 500g</t>
  </si>
  <si>
    <t>AGAVE Syrup ORGANIC 690Gr</t>
  </si>
  <si>
    <t xml:space="preserve">Nori Seaweed Sheets 50 units </t>
  </si>
  <si>
    <t>Orange Soy Leaf 20 units</t>
  </si>
  <si>
    <t>Pink Soy Leaf 20 units</t>
  </si>
  <si>
    <t>Spicy Sesame Oil / la - yu 33ml</t>
  </si>
  <si>
    <t>Wan-tan Siyaman Tan 75 units (for raviolis)</t>
  </si>
  <si>
    <t>Yellow Soy Leaf 20 units</t>
  </si>
  <si>
    <t xml:space="preserve">TOTAL FRESH ITEMS </t>
  </si>
  <si>
    <t>GRAND TOTAL</t>
  </si>
  <si>
    <t>MACKEREL</t>
  </si>
  <si>
    <t>TAHITIAN VANILLA 250GR</t>
  </si>
  <si>
    <t>Black Angus Tenderloin AAA (AUS)</t>
  </si>
  <si>
    <t>25GR</t>
  </si>
  <si>
    <t>Fig Walnut &amp; Cognac Jam 200g -MAISON DE LA CONFITURE</t>
  </si>
  <si>
    <t>Fig Jam 200g -MAISON DE LA CONFITURE</t>
  </si>
  <si>
    <t>Basil Syrup 70cl</t>
  </si>
  <si>
    <t>Black Truffle Salsa 85g</t>
  </si>
  <si>
    <t>White Truffle Purée 25g</t>
  </si>
  <si>
    <t>Alba's White truffle in cream 90g</t>
  </si>
  <si>
    <t>Black Truffle Carpaccio 110g</t>
  </si>
  <si>
    <t>Black Truffle Fonduta 180g</t>
  </si>
  <si>
    <t>Isigny Heavy Cream 20cl/196gr</t>
  </si>
  <si>
    <t>PRODUCTS</t>
  </si>
  <si>
    <t>SIZE</t>
  </si>
  <si>
    <t>ORIGIN</t>
  </si>
  <si>
    <t>ORDER QUANTITY</t>
  </si>
  <si>
    <t>TOTAL PRICE</t>
  </si>
  <si>
    <t>BEERS</t>
  </si>
  <si>
    <t>Asahi Dry Beer 5.2%</t>
  </si>
  <si>
    <t>33cl</t>
  </si>
  <si>
    <t>Japan</t>
  </si>
  <si>
    <t>Kirin Ichiban Beer 5.0%</t>
  </si>
  <si>
    <t>Japanese Beer Sapporo 4.7%</t>
  </si>
  <si>
    <t xml:space="preserve">COQUEREL Apple Cider BRUT </t>
  </si>
  <si>
    <t>75cl</t>
  </si>
  <si>
    <t>France</t>
  </si>
  <si>
    <t xml:space="preserve">Suze </t>
  </si>
  <si>
    <t>1l</t>
  </si>
  <si>
    <t>france</t>
  </si>
  <si>
    <t>Henri Bardoin Pastis</t>
  </si>
  <si>
    <t>70cl</t>
  </si>
  <si>
    <t>Aperol Aperetivo - Bitter for Spritz Cocktail</t>
  </si>
  <si>
    <t>Italy</t>
  </si>
  <si>
    <t>GET27 - Mint Liquor</t>
  </si>
  <si>
    <t>Benedictine  Normandy Herb Liquor</t>
  </si>
  <si>
    <t>St Germain Liquor (Elderflower liquor)  For Spritz cocktail</t>
  </si>
  <si>
    <t>DISTILLERIE LOUIS ROQUE SOUILLAC LIQUORS</t>
  </si>
  <si>
    <t>Distillerie Louis Roque Souillac - Blackcurrent Cream</t>
  </si>
  <si>
    <t xml:space="preserve">Distillerie Louis Roque Souillac - Blackberry Cream </t>
  </si>
  <si>
    <t>JOSEPH CARTRON LIQUORS</t>
  </si>
  <si>
    <t>Joseph Cartron - Violet Liquor</t>
  </si>
  <si>
    <t>Joseph Cartron - Green Apple Liquor</t>
  </si>
  <si>
    <t>Joseph Cartron - Pink Grapefruit Liquor</t>
  </si>
  <si>
    <t>Joseph Cartron - Watermelon Liquor</t>
  </si>
  <si>
    <t>Joseph Cartron - Mandarin Liquor</t>
  </si>
  <si>
    <t>Joseph Cartron - Litchi Liquor</t>
  </si>
  <si>
    <t>Joseph Cartron - Banana Liquor</t>
  </si>
  <si>
    <t>Joseph Cartron - Blue Curaçao</t>
  </si>
  <si>
    <t xml:space="preserve">Joseph Cartron - Wild Strawberry Cream </t>
  </si>
  <si>
    <t>Joseph Cartron - Blackcurrent Cream</t>
  </si>
  <si>
    <t>LIQUORS DOMAINE FRERES BOTT ALSACE</t>
  </si>
  <si>
    <t>Frères Bott - Mirabelle Cream</t>
  </si>
  <si>
    <t>50cl</t>
  </si>
  <si>
    <t>Frères Bott - Peach Cream</t>
  </si>
  <si>
    <t>Frères Bott - Raspberry Cream</t>
  </si>
  <si>
    <t>Frères Bott - William Pear 43.50%</t>
  </si>
  <si>
    <t>SAKE</t>
  </si>
  <si>
    <t>Sho Chiku Bai Classic Junmai</t>
  </si>
  <si>
    <t>18cl</t>
  </si>
  <si>
    <t xml:space="preserve">SCB SG Shirakabegur Kimonoto Junmai </t>
  </si>
  <si>
    <t>Hana Kizakura Junmai Ginjo</t>
  </si>
  <si>
    <t>30cl</t>
  </si>
  <si>
    <t>GIN</t>
  </si>
  <si>
    <t>G'vin Floraison Small Batch 40%</t>
  </si>
  <si>
    <t>Principe De Los Apostoles 40.5%</t>
  </si>
  <si>
    <t>Argentina</t>
  </si>
  <si>
    <t>Trois Femme - Hibiscus Hand Crafted in St. Lucia 43%</t>
  </si>
  <si>
    <t xml:space="preserve">Saint Lucia </t>
  </si>
  <si>
    <t>Trois Femme - Lemongrass Hand Crafted in St. Lucia 43%</t>
  </si>
  <si>
    <t>Normindia Distilled Gin - Domaine du Coquerel  (Distilled in Calvados still)</t>
  </si>
  <si>
    <t>VERMOUTH</t>
  </si>
  <si>
    <t>Caperitif - White Vermouth 16.5%</t>
  </si>
  <si>
    <t>South Africa</t>
  </si>
  <si>
    <t>Otto's - Red Vermouth 17%</t>
  </si>
  <si>
    <t>Greece</t>
  </si>
  <si>
    <t xml:space="preserve">Red Martini </t>
  </si>
  <si>
    <t xml:space="preserve">Italy </t>
  </si>
  <si>
    <t xml:space="preserve">White Martini </t>
  </si>
  <si>
    <t>VODKA</t>
  </si>
  <si>
    <t>Le Philtre - Cognac Region Organic vodka</t>
  </si>
  <si>
    <t xml:space="preserve">Beluga Noble Export </t>
  </si>
  <si>
    <t>Russia</t>
  </si>
  <si>
    <t>PISCO</t>
  </si>
  <si>
    <t>La Caravedo Quebranta - Pisco 41%</t>
  </si>
  <si>
    <t>Ica, Peru</t>
  </si>
  <si>
    <t>CACHACA</t>
  </si>
  <si>
    <t>Yaguara Branca - Cachaça 40.5%</t>
  </si>
  <si>
    <t xml:space="preserve">Brazil </t>
  </si>
  <si>
    <t>TEQUILA</t>
  </si>
  <si>
    <t>Tequila Terralta 110 Proof - Blanco 100% Agave 55%</t>
  </si>
  <si>
    <t>Mexico</t>
  </si>
  <si>
    <t>Tequila Terralta 110 Proof - Extra Anejo 100% Agave 55%</t>
  </si>
  <si>
    <t xml:space="preserve">Tequila Volcano - Blanco 100% Agave </t>
  </si>
  <si>
    <t xml:space="preserve">Tequila Volcano - Cristalino Reposado 100% Agave </t>
  </si>
  <si>
    <t>Tequila Don Julio - Anejo 1942 100% Agave</t>
  </si>
  <si>
    <t>MEZCAL</t>
  </si>
  <si>
    <t>Cuish - 10 years Espadin Capon Aniversario 45%</t>
  </si>
  <si>
    <t>Cuish - Destilado de Agave Tepextate 46%</t>
  </si>
  <si>
    <t>Koch - Espadin Capon 47%</t>
  </si>
  <si>
    <t>PORTO</t>
  </si>
  <si>
    <t>Portugal</t>
  </si>
  <si>
    <t>Quinta Do Pessegueiro - White Porto No Vintage 18.5%</t>
  </si>
  <si>
    <t xml:space="preserve">Quinta Da Colmaça - Red Porto Vintage 2006 </t>
  </si>
  <si>
    <t>Quinta Da Colmaça - Red Porto Vintage 2002</t>
  </si>
  <si>
    <t>Quinta Da Colmaça - Red Porto Vintage 2003</t>
  </si>
  <si>
    <t>Quinta Da Colmaça - Red Porto Colheita 2010</t>
  </si>
  <si>
    <t>Michel Couvreur - The Unique, Blended Whisky 44%</t>
  </si>
  <si>
    <t>Michel Couvreur - Cap a Pie,  Blended Whisky 45%</t>
  </si>
  <si>
    <t>Michel Couvreur - Intravagan'za Clearach, Cereal Spirits 50%</t>
  </si>
  <si>
    <t xml:space="preserve">Michel Couvreur - Overaged, Blended Malt Whisky 43% </t>
  </si>
  <si>
    <t>Michel Couvreur - Candid, Single Malt Whisky 49%</t>
  </si>
  <si>
    <t>Michel Couvreur - Special Vatting, Blended Malt Whisky 45%</t>
  </si>
  <si>
    <t>Michel Couvreur - Blossoming Auld Sherried, Single Malt Whisky 45%</t>
  </si>
  <si>
    <t>Habitation Clement - Blue Cane, Rhum Blanc Agricole  50%</t>
  </si>
  <si>
    <t xml:space="preserve">Martinique </t>
  </si>
  <si>
    <t>Habitation Clement - Créole Shrubb, Orange &amp; Créole Spices Liquor  40%</t>
  </si>
  <si>
    <t>Habitation Clement - VSOP, Rhum Vieux Agricole  40%</t>
  </si>
  <si>
    <t xml:space="preserve">RUM SAINTE LUCIA </t>
  </si>
  <si>
    <t>Admiral Rodney - HMS Princessa, Fine Mature St. Lucia Rum. 40%</t>
  </si>
  <si>
    <t>Admiral Rodney - HMS Royal Oak, Extra Old St. Lucia Rum  40%</t>
  </si>
  <si>
    <t>Admiral Rodney - HMS Formidable, Rare St. Lucia Rum  40%</t>
  </si>
  <si>
    <t>Chairman's Reserve - White Rum  43%</t>
  </si>
  <si>
    <t>Chairman's Reserve - The Forgotten Casks, Extra Aged  40%</t>
  </si>
  <si>
    <t>Chairman's Reserve - 1931  46%</t>
  </si>
  <si>
    <t xml:space="preserve">BAS-ARMAGNAC </t>
  </si>
  <si>
    <t>La Fontaine de Coincy - Bas- Armagnac VSOP</t>
  </si>
  <si>
    <t>La Fontaine de Coincy - Bas- Armagnac 1992</t>
  </si>
  <si>
    <t>La Fontaine de Coincy - Bas- Armagnac 1989</t>
  </si>
  <si>
    <t>La Fontaine de Coincy - Bas- Armagnac 1982</t>
  </si>
  <si>
    <t>La Fontaine de Coincy - Bas-Armagnac Orange Liquor</t>
  </si>
  <si>
    <t xml:space="preserve">COGNAC </t>
  </si>
  <si>
    <t>Cognac Hennessy - XO</t>
  </si>
  <si>
    <t xml:space="preserve">Cognac Hennessy - Paradise </t>
  </si>
  <si>
    <t>Cognac Delamain</t>
  </si>
  <si>
    <t>CALVADOS</t>
  </si>
  <si>
    <t xml:space="preserve">Coquerel Calvados - Single Cask 24years </t>
  </si>
  <si>
    <t>Coquerel Calvados - XO 2020</t>
  </si>
  <si>
    <t xml:space="preserve">Coquerel Calvados - 4 years old finish Cask Bourbon Collection </t>
  </si>
  <si>
    <t>Rum Punch READY TO DRINK - Clément PASSION FRUIT</t>
  </si>
  <si>
    <t>Rum Punch READY TO DRINK - Clément PINEAPPLE</t>
  </si>
  <si>
    <t>Rum Punch READY TO DRINK - Clément CERISE PAYS / ACEROLA</t>
  </si>
  <si>
    <t>Rum Punch READY TO DRINK - Clément GUAVA</t>
  </si>
  <si>
    <t>Rum Punch READY TO DRINK - Clément PLANTEUR</t>
  </si>
  <si>
    <t>RUM PUNCH READY TO DRINK CLEMENT 2 FOR 150EC</t>
  </si>
  <si>
    <t>1.5l</t>
  </si>
  <si>
    <t>3l</t>
  </si>
  <si>
    <t>4.5l</t>
  </si>
  <si>
    <t>12l</t>
  </si>
  <si>
    <t>18l</t>
  </si>
  <si>
    <t xml:space="preserve">
CHÂTEAU BELLE BRISE, BORDEAUX</t>
  </si>
  <si>
    <t xml:space="preserve">
CHÂTEAU CLINET, BORDEAUX</t>
  </si>
  <si>
    <t xml:space="preserve">
CHATEAU VITUS, BORDEAUX</t>
  </si>
  <si>
    <t xml:space="preserve">
CHÂTEAU LUCIEN MUZARD, BURGUNDY</t>
  </si>
  <si>
    <t xml:space="preserve">
DOMAINE PIERRE &amp; BERTRAND COULY, LOIRE VALLEE</t>
  </si>
  <si>
    <t>1.5cl</t>
  </si>
  <si>
    <t xml:space="preserve">
ALEXANDRE MONMOUSSEAU, LOIRE VALLEE</t>
  </si>
  <si>
    <t xml:space="preserve">
CHÂTEAU DE LA FONT DU LOUP, RHONE VALLEE </t>
  </si>
  <si>
    <t xml:space="preserve">
FAMILLE PERRIN, RHONE VALLEE </t>
  </si>
  <si>
    <t xml:space="preserve">
DOMAINE GEORGES VERNAY, RHONE VALLEE </t>
  </si>
  <si>
    <t xml:space="preserve">
DOMAINE GUILLAMAN, SUD-OUEST</t>
  </si>
  <si>
    <t xml:space="preserve">
OLIVIER COSTE, PAYS D'OC</t>
  </si>
  <si>
    <t xml:space="preserve">
CHÂTEAU SAINT MAUR, COTES DE PROVENCE</t>
  </si>
  <si>
    <t xml:space="preserve">
DOMAINE GONET MEDEVILLE, CHAMPAGNE </t>
  </si>
  <si>
    <t>NV</t>
  </si>
  <si>
    <t>37,5cl</t>
  </si>
  <si>
    <t>Ruinart - Blanc de Blanc</t>
  </si>
  <si>
    <t xml:space="preserve">ITALY </t>
  </si>
  <si>
    <t xml:space="preserve">Tenuta San Guido - Sassicaia, Bolgheri Tuscany </t>
  </si>
  <si>
    <t>PORTUGAL</t>
  </si>
  <si>
    <t xml:space="preserve">
QUINTA DO PESSEGUEIRO, DOURO</t>
  </si>
  <si>
    <t xml:space="preserve">
DAOU WINEYARDS, PASO ROBLES</t>
  </si>
  <si>
    <t>CHILI</t>
  </si>
  <si>
    <t xml:space="preserve">Tomme de Savoie  - Cow's Milk - France </t>
  </si>
  <si>
    <t>Appenzeller - Cow - Switzerland</t>
  </si>
  <si>
    <t xml:space="preserve">Beaufort - Cow- France </t>
  </si>
  <si>
    <t xml:space="preserve">Bleu d'Auvergne  - Cow- France </t>
  </si>
  <si>
    <t xml:space="preserve">Camembert 250G  - Cow - France </t>
  </si>
  <si>
    <t xml:space="preserve">Comté Reserve 36 Months  - Cow - France </t>
  </si>
  <si>
    <t xml:space="preserve">Osso Iraty - Sheep - France </t>
  </si>
  <si>
    <t>Parmesano Reggiano 24 Months - Cow - Italy</t>
  </si>
  <si>
    <t>Pérail La bergere 150g - Sheep - France</t>
  </si>
  <si>
    <t>Roquefort Papillon - Sheep - France</t>
  </si>
  <si>
    <t xml:space="preserve">Sainte Maure AOC  250G - Goat - France </t>
  </si>
  <si>
    <t>Truffled Gouda Holland - Cow - Holland</t>
  </si>
  <si>
    <t>Truffled Mozzarela Di Buffala 125g - Buffala - Italy</t>
  </si>
  <si>
    <t>Valençay 220G - Goat - France</t>
  </si>
  <si>
    <t>Zuchini Medium</t>
  </si>
  <si>
    <t xml:space="preserve">Mushrooms Paris cut Brown button </t>
  </si>
  <si>
    <t xml:space="preserve">HOT CHOCOLATES </t>
  </si>
  <si>
    <t>TOTAL ASIAN PRODUCTS</t>
  </si>
  <si>
    <t>NON ALC. BEVERAGES</t>
  </si>
  <si>
    <t>NOUGAT</t>
  </si>
  <si>
    <t>Tomatoes Baby on Vine </t>
  </si>
  <si>
    <t>Pouligny St Pierre 220g - Goat - France</t>
  </si>
  <si>
    <t>Black Angus Picanha (US)</t>
  </si>
  <si>
    <t xml:space="preserve">MIX  BIG PLATTER (Cheese / Charcuterie) </t>
  </si>
  <si>
    <t>BREAD (FROZEN) P.15 --&gt; P.22</t>
  </si>
  <si>
    <t>Multi grain Loaf  450GR Sourdough</t>
  </si>
  <si>
    <t>Pochon Loaf 450G Sourdough</t>
  </si>
  <si>
    <t>Rustic Loaf 450G Sourdough</t>
  </si>
  <si>
    <t>PASTRIES (FROZEN) P.15 --&gt; p.22</t>
  </si>
  <si>
    <t>Sea scallops in a bucket 1KG</t>
  </si>
  <si>
    <t>Pine Nuts 150g</t>
  </si>
  <si>
    <t>APPLE CIDER BUY 2 FOR XCD 50.00</t>
  </si>
  <si>
    <t>Rum Punch READY TO DRINK - Clément PINA COLADA</t>
  </si>
  <si>
    <t>Rum Punch READY TO DRINK - Clément HONEYDEW</t>
  </si>
  <si>
    <t xml:space="preserve">Rum Punch READY TO DRINK - Clément MANGO &amp; PASSION FRUIT </t>
  </si>
  <si>
    <t>Elderflower 70cl</t>
  </si>
  <si>
    <t>Grenade 70cl</t>
  </si>
  <si>
    <t>Violet flower 70cl</t>
  </si>
  <si>
    <t>250G</t>
  </si>
  <si>
    <t>25CL</t>
  </si>
  <si>
    <t>500ML</t>
  </si>
  <si>
    <t xml:space="preserve">Extra Virgin Olive Oil Organic  - Omed 25cl </t>
  </si>
  <si>
    <t>500G</t>
  </si>
  <si>
    <t>100G</t>
  </si>
  <si>
    <t>110G</t>
  </si>
  <si>
    <t>Organic Cream of Sardines with Sheep Cheese  110g</t>
  </si>
  <si>
    <t>130G</t>
  </si>
  <si>
    <t>Sundried Organic Apricot 200gr</t>
  </si>
  <si>
    <t>200G</t>
  </si>
  <si>
    <t>1KG</t>
  </si>
  <si>
    <t>Rice Acquerello Risotto 500g</t>
  </si>
  <si>
    <t>Rice Acquerello Risotto  1kg</t>
  </si>
  <si>
    <t>270G</t>
  </si>
  <si>
    <t>90G</t>
  </si>
  <si>
    <t>40G</t>
  </si>
  <si>
    <t>85G</t>
  </si>
  <si>
    <t>25G</t>
  </si>
  <si>
    <t>180G</t>
  </si>
  <si>
    <t>UNIT</t>
  </si>
  <si>
    <t>Madeleine - pistachio - Maison Colibri  X7 units 175g</t>
  </si>
  <si>
    <t>TRAY MACARON NO1 96Pces Box</t>
  </si>
  <si>
    <t>284ML</t>
  </si>
  <si>
    <t>600G</t>
  </si>
  <si>
    <t>15CL</t>
  </si>
  <si>
    <t>33ML</t>
  </si>
  <si>
    <t>320G</t>
  </si>
  <si>
    <t>Gruyère 21 Months - Cow - Switzerland</t>
  </si>
  <si>
    <t>Butter Biscuit- Palet du Pont-Aven 400g (Sablé Breton/BRITAIN PUCK) 24pieces</t>
  </si>
  <si>
    <t>Butter Biscuit - Galettes de Pont-Aven 400g 48 pieces</t>
  </si>
  <si>
    <t>OTHER</t>
  </si>
  <si>
    <t xml:space="preserve">Sweet &amp; Sour Sauce Sauce </t>
  </si>
  <si>
    <t>240gr</t>
  </si>
  <si>
    <t xml:space="preserve">Siracha Sauce 600g Chili Sauce Xtra Hot </t>
  </si>
  <si>
    <t>Panko Breadcrumb 250gr</t>
  </si>
  <si>
    <t>White Miso Paste NO MSG 500g</t>
  </si>
  <si>
    <t>Red pepper chili Paste 500g</t>
  </si>
  <si>
    <t>Kondubashi Base Broth1kg</t>
  </si>
  <si>
    <t xml:space="preserve">STOCK / BROTH </t>
  </si>
  <si>
    <t>CHARCUTERIE / COLD MEAT CUTS /THIN SLICES</t>
  </si>
  <si>
    <t>Emmental - Cow - Switzerland</t>
  </si>
  <si>
    <t>450G</t>
  </si>
  <si>
    <t>Chacuterie Platter assortment (Big Size)</t>
  </si>
  <si>
    <t>Chacuterie Platter assortment (Small Size)</t>
  </si>
  <si>
    <t>JARS READY TO EAT up to 4 PEOPLE</t>
  </si>
  <si>
    <t>CHEESES &amp; DAIRY PRODUCTS P.5 
MINIMUM PURCHASE ORDER OF  250GR IF NOT SOLD BY UNIT</t>
  </si>
  <si>
    <t xml:space="preserve">Homemade Rillette </t>
  </si>
  <si>
    <t xml:space="preserve">Laurent-Perrier - Brut Cuvée Rosé </t>
  </si>
  <si>
    <t>EGGS</t>
  </si>
  <si>
    <t>Green Mint Syrup 70cl</t>
  </si>
  <si>
    <t>Joseph Cartron - Wine Peach Cream</t>
  </si>
  <si>
    <t xml:space="preserve">Potatoes Ratte du Touquet </t>
  </si>
  <si>
    <t>Pecan Nuts 500g</t>
  </si>
  <si>
    <t xml:space="preserve">Mushroom Portobello </t>
  </si>
  <si>
    <t>Corona beer</t>
  </si>
  <si>
    <t xml:space="preserve">Mexico </t>
  </si>
  <si>
    <t>Evian 75cl</t>
  </si>
  <si>
    <t>PASTAS / DOUGHS</t>
  </si>
  <si>
    <t>Piquillo Peppers whole Extra - 850g</t>
  </si>
  <si>
    <t>CHEESE PLATTER</t>
  </si>
  <si>
    <t>SEAFOOD PLATTER</t>
  </si>
  <si>
    <t>CHARCUTERIE PLATTERS</t>
  </si>
  <si>
    <t xml:space="preserve">Mushroom Shiitake </t>
  </si>
  <si>
    <t xml:space="preserve">Saint-Nectaire - Cow - France </t>
  </si>
  <si>
    <t xml:space="preserve">Saint-Félicien 180G - Cow - France </t>
  </si>
  <si>
    <t>Raclette - Cow - Switzerland</t>
  </si>
  <si>
    <t>Mozzarela Di Buffala 2PIECES /  125G - Buffala - Italy</t>
  </si>
  <si>
    <t xml:space="preserve">Morbier - Cow - France </t>
  </si>
  <si>
    <t xml:space="preserve">Mimolette - Cow - France </t>
  </si>
  <si>
    <t>Gouda Holland - Cow - Holland</t>
  </si>
  <si>
    <t>Blue Stilton - Cow - UK</t>
  </si>
  <si>
    <t xml:space="preserve">Truffled Brie de Meaux - Cow's Milk - France </t>
  </si>
  <si>
    <t>Truffled Camembert di buffala 150G - Buffala - Italy</t>
  </si>
  <si>
    <t xml:space="preserve">UPDATED UNTIL:		</t>
  </si>
  <si>
    <t xml:space="preserve">DRY EPICERY </t>
  </si>
  <si>
    <t>Olivadexquise - Green Olives &amp; Figs Tapenade - Château Saint-Maur - 130gr</t>
  </si>
  <si>
    <t>Olivadexquise - Black Olives &amp; Truffle juice Tapenade - Château Saint-Maur - 130gr</t>
  </si>
  <si>
    <t>Thoïonadexquise - Tuna &amp; Grapefruit - Château Saint-Maur - 130gr</t>
  </si>
  <si>
    <t>Bell Pepper &amp; Espelette Pepper Chutney - L'Epicurien -  245gr</t>
  </si>
  <si>
    <t>Onion Shortbread - Goulibeur- 100g</t>
  </si>
  <si>
    <t>Anchovies in Olive Oil - Ortiz - 55g</t>
  </si>
  <si>
    <t>Anchovies in Olive Oil Serie Oro - Ortiz -  450g</t>
  </si>
  <si>
    <t xml:space="preserve">Tuna in Olive Oil  - Ortiz -  270g </t>
  </si>
  <si>
    <t>Tuna Bonito  del norte in Olive Oil  - Ortiz - 400g</t>
  </si>
  <si>
    <t>Tuna Bonito  del norte  In Olive Oil  - Ortiz - 1,8Kg</t>
  </si>
  <si>
    <t>Tuna Niçoise Styled Organic (vegetables) - La Bonne Mere - 135g</t>
  </si>
  <si>
    <t xml:space="preserve">Sardines les Royans, Olive oil &amp; ravigote sauce - La belle Iloise - 115g </t>
  </si>
  <si>
    <t xml:space="preserve">Sardines &amp; Black olive tapenade - La belle Iloise - 115g </t>
  </si>
  <si>
    <t>Sardines, Lemon Thyme &amp; Timut pepper - La belle Iloise - 115g</t>
  </si>
  <si>
    <t>Sardines, Extra virgin olive oil, Spices &amp; Aromates - La belle Iloise - 115g</t>
  </si>
  <si>
    <t>Sardines Olive oil &amp; Green Pepper - La belle Iloise - 115g</t>
  </si>
  <si>
    <t>Sardines Muscadet &amp; Aromates - La belle Iloise - 115g</t>
  </si>
  <si>
    <t>Sardines with tomato &amp; virgin olive oil - La belle Iloise - 115g</t>
  </si>
  <si>
    <t>ANCHOVIES</t>
  </si>
  <si>
    <t>TUNA</t>
  </si>
  <si>
    <t>SARDINES</t>
  </si>
  <si>
    <t>Mackerel curry &amp; almonds - La belle Iloise - 112g</t>
  </si>
  <si>
    <t>Mackerel white wine &amp; Aromate - La belle Iloise - 176g</t>
  </si>
  <si>
    <t>Mackerel olive oil lemon &amp; peppers - La belle Iloise - 176g</t>
  </si>
  <si>
    <t xml:space="preserve">Lobster Spread - La belle Iloise - 105g </t>
  </si>
  <si>
    <t xml:space="preserve">Mussels &amp; Curry Spread  - La belle Iloise - 105g </t>
  </si>
  <si>
    <t>Salmon &amp; Leek Spread  - La belle Iloise - 105g</t>
  </si>
  <si>
    <t>White tuna Mousse with basil - La belle Iloise - 60g</t>
  </si>
  <si>
    <t xml:space="preserve">Lobster Mousse with Cognac - La belle Iloise - 60g </t>
  </si>
  <si>
    <t>Sardines Cream with whisky - La belle Iloise - 60g</t>
  </si>
  <si>
    <t xml:space="preserve">Salmon Cream with taragon - La belle Iloise - 60g </t>
  </si>
  <si>
    <t xml:space="preserve">Pollack fish Rillette with Sichuan Pepper - La belle Iloise - 60g </t>
  </si>
  <si>
    <t>Sardines with oriental spices - La belle Iloise - 115g</t>
  </si>
  <si>
    <t>Sardines with tomato &amp; pistou - La belle Iloise - 115g</t>
  </si>
  <si>
    <t>Sardines with candid lemon &amp; Coriander - La belle Iloise - 115g</t>
  </si>
  <si>
    <t>Sardines with baratte butter - La belle Iloise - 115g</t>
  </si>
  <si>
    <t>Sardines with muscadet white wines - La belle Iloise - 115g</t>
  </si>
  <si>
    <t>Mixed Fruits Yogurt High Quality PACK OF 4 UNITS - Beillevaire</t>
  </si>
  <si>
    <t>Salmon Egg Roe - Comptoir du Caviar - 100G</t>
  </si>
  <si>
    <t>Cod Egg Roe Tarama  - Comptoir du Caviar - 90gr</t>
  </si>
  <si>
    <t>Summer truffle Tarama  - Comptoir du Caviar - 90gr</t>
  </si>
  <si>
    <t>Blinis Minis - Comptoir du Caviar -  (toasts for smoked salmon 16 PIECES)</t>
  </si>
  <si>
    <t>MEATS P.8 
MINIMUM PURCHASE ORDER OF 1/2 POUND / 227Gr</t>
  </si>
  <si>
    <t>Houmus  - Sud'n'Sol - 500g</t>
  </si>
  <si>
    <t>SWEET EPICERY</t>
  </si>
  <si>
    <t>Apricot &amp; Lavender Jam - La Chambre aux confitures - 200G</t>
  </si>
  <si>
    <t>Apricot Jam- La Chambre aux confitures -  200g</t>
  </si>
  <si>
    <t>Apricot, Passion Fruit &amp; Red Current Jam - La Chambre aux confitures - 200g</t>
  </si>
  <si>
    <t>Banana, Passion Fruit &amp; Ginger Jam- La Chambre aux confitures -  200g</t>
  </si>
  <si>
    <t>Blackcurrent &amp; Violet Flower Jam- La Chambre aux confitures -  200g</t>
  </si>
  <si>
    <t>Figs Jam - La Chambre aux confitures - 200g</t>
  </si>
  <si>
    <t>Guava Jam - La Chambre aux confitures - 200g</t>
  </si>
  <si>
    <t>Lemon &amp; Ginger Jam - La Chambre aux confitures - 200g</t>
  </si>
  <si>
    <t>Lemon &amp; Orange Jam- La Chambre aux confitures -  200g</t>
  </si>
  <si>
    <t>Mango, Passion Fruit &amp; Vanilla Jam- La Chambre aux confitures -  200g</t>
  </si>
  <si>
    <t>Morello Cherry Jam - La Chambre aux confitures - 200g</t>
  </si>
  <si>
    <t>Orange &amp; Grapefruit Jam - La Chambre aux confitures - 200g</t>
  </si>
  <si>
    <t xml:space="preserve">Passion Fruit &amp; Milk Chocolate jam - La Chambre aux confitures - 200g </t>
  </si>
  <si>
    <t>Passion Fruit Jam - La Chambre aux confitures - 100g</t>
  </si>
  <si>
    <t>Peach vine  Jam - La Chambre aux confitures - 200g</t>
  </si>
  <si>
    <t>Pear &amp; Vanilla Jam - La Chambre aux confitures - 200g</t>
  </si>
  <si>
    <t>Pineapple, Coconut &amp; Lime Jam - La Chambre aux confitures - 200g</t>
  </si>
  <si>
    <t>Raspberry &amp; Passion Fruit Jam- La Chambre aux confitures -  200g</t>
  </si>
  <si>
    <t>Red Fruits Jam - La Chambre aux confitures - 200g</t>
  </si>
  <si>
    <t>Rhubarb , Banana &amp; Passion Fruit Jam - La Chambre aux confitures - 200g</t>
  </si>
  <si>
    <t>Rhubarb Jam - La Chambre aux confitures - 200g</t>
  </si>
  <si>
    <t>Salted Butter Caramel Jam - La Chambre aux confitures - 120g</t>
  </si>
  <si>
    <t>Savourish Strawberry Jam - La Chambre aux confitures - 200g</t>
  </si>
  <si>
    <t xml:space="preserve">Strawberry &amp; verbena Jam- La Chambre aux confitures -  200g </t>
  </si>
  <si>
    <t>Sweet Orange Jam- La Chambre aux confitures -  200g</t>
  </si>
  <si>
    <t>Yuzu Jam - La Chambre aux confitures - 100g</t>
  </si>
  <si>
    <t>Cocoa Nibs coated with chocolate - Michel Cluizel - 120g Box</t>
  </si>
  <si>
    <t>White Ivory Chocolate &amp; Raspberry  - Valrhona - 85g Bar</t>
  </si>
  <si>
    <t>Caraïbe Dark Chocolate &amp; Hazelnuts 66%  - Valrhona - 85g Bar</t>
  </si>
  <si>
    <t>Caramelia Crunchy Pearls &amp; Caramel 36%  - Valrhona - 85g Bar</t>
  </si>
  <si>
    <t>Guanaja Dark Chocolate 70%  - Valrhona - 70g Bar</t>
  </si>
  <si>
    <t>Jivara Milk Chocolate &amp; Pécan Nuts 40%  - Valrhona - 85g Bar</t>
  </si>
  <si>
    <t>Jivara Milk Chocolate 40% - Valrhona -  70g Bar</t>
  </si>
  <si>
    <t>Manjari Dark Chocolate &amp; Orange 64%  - Valrhona - Bar</t>
  </si>
  <si>
    <t xml:space="preserve">Opalys Dark Chocolate  - Valrhona - 500g </t>
  </si>
  <si>
    <t>Opalys Milk Chocolate   - Valrhona - 500g</t>
  </si>
  <si>
    <t>Opalys White Chocolate  - Valrhona - 500g</t>
  </si>
  <si>
    <t>The Blond Dulcey Chocolate 32%  - Valrhona - 70g Bar</t>
  </si>
  <si>
    <t>CHOCOLATE BARS</t>
  </si>
  <si>
    <t>Dark Chocolate/Hazelnut/ Orange - Michel Cluizel -30g Bar</t>
  </si>
  <si>
    <t>Milk Chocolate /Cocoa Nibs/Nougatine - Michel Cluizel - 30g Bar</t>
  </si>
  <si>
    <t>Milk Chocolate /Grape/Almond - Michel Cluizel - 30g Bar</t>
  </si>
  <si>
    <t>Milk Chocolate /Praliné/Hazelnut - Michel Cluizel - 30g Bar</t>
  </si>
  <si>
    <t>CHOCOLATES CHIPS AND PEARLS</t>
  </si>
  <si>
    <t>MOCHI GLUTEN FREE</t>
  </si>
  <si>
    <t>CANDY GIFT BOXES</t>
  </si>
  <si>
    <t>CANDIES</t>
  </si>
  <si>
    <t>GIFT/HARD TEA BOXES REUSEABLE</t>
  </si>
  <si>
    <t xml:space="preserve">INFUSIONS - HEARBAL TEAS </t>
  </si>
  <si>
    <t>WINE CELLAR</t>
  </si>
  <si>
    <t>Vanilla from Madagascar70cl</t>
  </si>
  <si>
    <t xml:space="preserve">Fever Tree - Ginger Ale Premium 20cl </t>
  </si>
  <si>
    <t>Fever Tree - Ginger Beer 20cl</t>
  </si>
  <si>
    <t>Fever Tree - Tonic Water Premium Indian  20cl</t>
  </si>
  <si>
    <t>Fever Tree - Tonic Water India Aromatic 20cl</t>
  </si>
  <si>
    <t>Fever Tree - Tonic Water Mediterranean 20cl</t>
  </si>
  <si>
    <t>Caraïbes dark chocolate 66% Hazelnut slivers - Valrhona - 120g Bar</t>
  </si>
  <si>
    <t xml:space="preserve">Joseph Cartron - Green French Honeydew Liquor </t>
  </si>
  <si>
    <t>Comte Cheese Shortbread - Goulibeur- 100g</t>
  </si>
  <si>
    <t>Black Olive Shortbread - Goulibeur- 100g</t>
  </si>
  <si>
    <t>Rosette au Fromage / Puff Pastry and Swiss Cheese Shortbread - 125g</t>
  </si>
  <si>
    <t>BALSAMICO</t>
  </si>
  <si>
    <t>Caramélia milk chocolate 36% Biscuity crunchy pearls- Valrhona - 120g Bar</t>
  </si>
  <si>
    <t>Jivara dark chocolate 40% Caramelized pecan slivers - Valrhona - 120g Bar</t>
  </si>
  <si>
    <t>Manjari dark chocolate 64% Candied orange peel - Valrhona - 120g Bar</t>
  </si>
  <si>
    <t>White ivory 35% Crunchy raspberry - Valrhona - 120g Bar</t>
  </si>
  <si>
    <t>Black Cherry Jam -  La Chambre aux confitures -  200g</t>
  </si>
  <si>
    <t>Orange Mango &amp; Passion Fruit -  La Chambre aux confitures -  200g</t>
  </si>
  <si>
    <t>Red Currant Cranberry -  La Chambre aux confitures -  200g</t>
  </si>
  <si>
    <t>Blueberry Lime - La Chambre aux confitures - 200g</t>
  </si>
  <si>
    <t>Royal Raspberry WITH CHAMPAGNE - La Chambre aux confitures - 200g</t>
  </si>
  <si>
    <t>Fig Pepper Chutney 100g -MAISON DE LA CONFITURE</t>
  </si>
  <si>
    <t>Mango Spices CHutney 100g -MAISON DE LA CONFITURE</t>
  </si>
  <si>
    <t>Mango, Coconut, white Chocolate - 200g</t>
  </si>
  <si>
    <t xml:space="preserve">kg </t>
  </si>
  <si>
    <t>Halibut</t>
  </si>
  <si>
    <t>Crab tarama  - Comptoir du Caviar - 100gr</t>
  </si>
  <si>
    <t>Olives Leccina - Esse Ci Olive from Bari - Italy - 950G</t>
  </si>
  <si>
    <t>Olives stuffed wih red pepper - Esse Ci Olive from Bari - Italy - 950G</t>
  </si>
  <si>
    <t xml:space="preserve">Guindillas -  Pickled Green Chilis (not spicy) - Maison Arostéguy Biarritz - France - 180G </t>
  </si>
  <si>
    <t>Aceto Balsamico di Modena IGP ball to shred  - Livia - Cascina Blasi 75G</t>
  </si>
  <si>
    <t>DUCK</t>
  </si>
  <si>
    <t xml:space="preserve">Yellow Boutargue - Putargua - Boutargue Memmi - 100g </t>
  </si>
  <si>
    <t>Pear &amp; Chocolate - 200g</t>
  </si>
  <si>
    <t>CHOCOLATE, HAZELNUT, CARAMEL SPREADS</t>
  </si>
  <si>
    <t xml:space="preserve">BLACK TEAS </t>
  </si>
  <si>
    <t xml:space="preserve">GREEN TEAS </t>
  </si>
  <si>
    <t>Fever Tree - Elderflower Tonic 20cl</t>
  </si>
  <si>
    <t xml:space="preserve">Fever Tree - Tonic Water Indian Refreshingly Light 20cl </t>
  </si>
  <si>
    <t>Fever Tree - Bitter Lemon Sicilian 20cl</t>
  </si>
  <si>
    <t xml:space="preserve">
HENRI DOSNON, CHAMPAGNE </t>
  </si>
  <si>
    <t xml:space="preserve">
LOUIS ROEDERER, CHAMPAGNE</t>
  </si>
  <si>
    <t>Grapefruit Limonade 33cl</t>
  </si>
  <si>
    <t>Truffled Burratina 100G</t>
  </si>
  <si>
    <t xml:space="preserve">Mushroom Grey Oyster </t>
  </si>
  <si>
    <t>Mackerel Lemon, Aneth &amp; Bergamot - La belle Iloise - 118g</t>
  </si>
  <si>
    <t>Sundried Figs</t>
  </si>
  <si>
    <t>Fig &amp; Walnut Jam 100g -MAISON DE LA CONFITURE</t>
  </si>
  <si>
    <t>Pomerol Oinion Truffle 100g  -MAISON DE LA CONFITURE</t>
  </si>
  <si>
    <t>1L</t>
  </si>
  <si>
    <t xml:space="preserve">Tatenokawa Shuryu Junmai Daiginjo </t>
  </si>
  <si>
    <t>72cl</t>
  </si>
  <si>
    <t>japan</t>
  </si>
  <si>
    <t xml:space="preserve">Vielle prune Reserve L.O.R </t>
  </si>
  <si>
    <t>Guanaja Dark Chocolate 70%  - Valrhona - 120g Bar</t>
  </si>
  <si>
    <t>ORGANIC FAIR TRADE COFFEE TEA &amp; INFUSION P.35</t>
  </si>
  <si>
    <t xml:space="preserve">San Pellegrino 25cl PACK OF 6 </t>
  </si>
  <si>
    <t xml:space="preserve">SAN PELLEGRINO - Orange Pomegranate 33cl PACK OF 6 </t>
  </si>
  <si>
    <t xml:space="preserve">SAN PELLEGRINO - Lemon 33cl PACK OF 6 </t>
  </si>
  <si>
    <t xml:space="preserve">SAN PELLEGRINO - Lemon Mint 33cl PACK OF 6 </t>
  </si>
  <si>
    <t xml:space="preserve">SAN PELLEGRINO - Orange  33cl PACK OF 6 </t>
  </si>
  <si>
    <t xml:space="preserve">SAN PELLEGRINO - Red Orange 33cl PACK OF 6 </t>
  </si>
  <si>
    <t xml:space="preserve">Perrier 20cl PACK OF 8 </t>
  </si>
  <si>
    <t>Joseph Cartron - Red Currant / double creme Joseph cartron</t>
  </si>
  <si>
    <t>FRESH EPICERY</t>
  </si>
  <si>
    <t>NON ALCOHOLIC BEVERAGES</t>
  </si>
  <si>
    <t>LIQUORS &amp; SPIRITS</t>
  </si>
  <si>
    <t xml:space="preserve">Mushroom King trumpet Eryngii </t>
  </si>
  <si>
    <t>DOZEN organic LOCAL eggs X12</t>
  </si>
  <si>
    <t>Apple Golden</t>
  </si>
  <si>
    <t xml:space="preserve">Extra Virgin Olive Oil Organic  - Cascina Blasi - 50cl </t>
  </si>
  <si>
    <t>Faye Italia Pasta Taggliolini TAJARIN All Uovo 250g</t>
  </si>
  <si>
    <t xml:space="preserve">Truffled Tomme du Berry - Cow - France </t>
  </si>
  <si>
    <t>300G</t>
  </si>
  <si>
    <t>SHICHIMI TOGARASHI 7 SPICES MIX</t>
  </si>
  <si>
    <t>Poggio Alle Mura - Grappa Di Brunello Riserva LIQUOR</t>
  </si>
  <si>
    <t>Broccolinis  250G</t>
  </si>
  <si>
    <t xml:space="preserve">Truffled Crémeux de Bourgogne 250G - Cow - France </t>
  </si>
  <si>
    <t xml:space="preserve">Burgundy Snails XL size - 8 DOZEN </t>
  </si>
  <si>
    <t>JAMS</t>
  </si>
  <si>
    <t xml:space="preserve">CAKE, BISCUITS, SWEETS  </t>
  </si>
  <si>
    <t xml:space="preserve">
CHATEAU CARONNE SAINTE GEMME, BORDEAUX</t>
  </si>
  <si>
    <t xml:space="preserve">
CHÂTEAU CITRAN, BORDEAUX</t>
  </si>
  <si>
    <t xml:space="preserve">
CHÂTEAU LASCOMBES, BORDEAUX</t>
  </si>
  <si>
    <t xml:space="preserve">
CHÂTEAU LA LOUVIERES, BORDEAUX</t>
  </si>
  <si>
    <t xml:space="preserve">
CHÂTEAU DASSAULT, BORDEAUX</t>
  </si>
  <si>
    <t xml:space="preserve">
CHÂTEAU CLOS LABARDE, BORDEAUX</t>
  </si>
  <si>
    <t xml:space="preserve">
CHÂTEAU TROPLONG MONDOT, BORDEAUX</t>
  </si>
  <si>
    <t xml:space="preserve">
CHÂTEAU MONBOUSQUET, BORDEAUX</t>
  </si>
  <si>
    <t xml:space="preserve">
CHÂTEAU CLOS DES BOUARD, BORDEAUX</t>
  </si>
  <si>
    <t xml:space="preserve">
CHÂTEAU CAP D'OR, BORDEAUX</t>
  </si>
  <si>
    <t xml:space="preserve">
CHÂTEAU BEAU SOLEIL, BORDEAUX</t>
  </si>
  <si>
    <t xml:space="preserve">
CHÂTEAU LE GAY BORDEAUX</t>
  </si>
  <si>
    <t xml:space="preserve">
DOMAINE DE TOUJUN, BORDEAUX</t>
  </si>
  <si>
    <t xml:space="preserve">
CAROLINE ET LOULOU MITJAVILLE, BORDEAUX </t>
  </si>
  <si>
    <t xml:space="preserve">
CHÂTEAU CLOS DES LUNES D'ARGENT, BORDEAUX</t>
  </si>
  <si>
    <t xml:space="preserve">
PHILIPPE LOQUINEAU, LOIRE VALLEE</t>
  </si>
  <si>
    <t xml:space="preserve">
DOMAINE TINEL-BLONDELET, LOIRE VALLEE</t>
  </si>
  <si>
    <t xml:space="preserve">
CHÂTEAU MONTUS, SUD-EST</t>
  </si>
  <si>
    <t xml:space="preserve">
MAS DE DAUMAS GASSAC, SUD-EST</t>
  </si>
  <si>
    <t xml:space="preserve">
CHÂTEAU SIMONE, COTES DE PROVENCE</t>
  </si>
  <si>
    <t xml:space="preserve">
DOMAINE DE MIRAVAL, COTES DE PROVENCE</t>
  </si>
  <si>
    <t xml:space="preserve">
TERMINUS, COTES DE PROVENCE</t>
  </si>
  <si>
    <t xml:space="preserve">
RUINART, CHAMPAGNE</t>
  </si>
  <si>
    <t xml:space="preserve">
CLOS APALTA, VALLE DE APALTA</t>
  </si>
  <si>
    <t xml:space="preserve">
BOLLINGER, CHAMPAGNE</t>
  </si>
  <si>
    <t>GRAPPA</t>
  </si>
  <si>
    <t>PICK-UP DATE</t>
  </si>
  <si>
    <t>DELIVERY DATE</t>
  </si>
  <si>
    <t>Perrier 75cl (PACK OF 12) UNIT PRICE</t>
  </si>
  <si>
    <t xml:space="preserve">San Pellegrino 75cl  (PACK OF 12) UNIT PRICE </t>
  </si>
  <si>
    <r>
      <t xml:space="preserve">Extra Virgin Olive Oil </t>
    </r>
    <r>
      <rPr>
        <b/>
        <sz val="12"/>
        <color theme="1"/>
        <rFont val="Open Sans"/>
        <family val="2"/>
      </rPr>
      <t xml:space="preserve">Smoked </t>
    </r>
    <r>
      <rPr>
        <sz val="12"/>
        <color theme="1"/>
        <rFont val="Open Sans"/>
        <family val="2"/>
      </rPr>
      <t xml:space="preserve">- Omed 25cl </t>
    </r>
  </si>
  <si>
    <r>
      <t xml:space="preserve">Extra Virgin Olive Oil </t>
    </r>
    <r>
      <rPr>
        <b/>
        <sz val="12"/>
        <color theme="1"/>
        <rFont val="Open Sans"/>
        <family val="2"/>
      </rPr>
      <t xml:space="preserve">Yuzu Citrus </t>
    </r>
    <r>
      <rPr>
        <sz val="12"/>
        <color theme="1"/>
        <rFont val="Open Sans"/>
        <family val="2"/>
      </rPr>
      <t xml:space="preserve"> - Omed 25cl </t>
    </r>
  </si>
  <si>
    <r>
      <t xml:space="preserve">Faye Italia </t>
    </r>
    <r>
      <rPr>
        <b/>
        <sz val="12"/>
        <color theme="1"/>
        <rFont val="Open Sans"/>
        <family val="2"/>
      </rPr>
      <t xml:space="preserve">Truffle </t>
    </r>
    <r>
      <rPr>
        <sz val="12"/>
        <color theme="1"/>
        <rFont val="Open Sans"/>
        <family val="2"/>
      </rPr>
      <t>Cashew Nut 100g</t>
    </r>
  </si>
  <si>
    <r>
      <t xml:space="preserve">Faye Italia </t>
    </r>
    <r>
      <rPr>
        <b/>
        <sz val="12"/>
        <color theme="1"/>
        <rFont val="Open Sans"/>
        <family val="2"/>
      </rPr>
      <t>Truffled Polenta</t>
    </r>
    <r>
      <rPr>
        <sz val="12"/>
        <color theme="1"/>
        <rFont val="Open Sans"/>
        <family val="2"/>
      </rPr>
      <t xml:space="preserve"> 200g</t>
    </r>
  </si>
  <si>
    <r>
      <t>Faye Italia</t>
    </r>
    <r>
      <rPr>
        <b/>
        <sz val="12"/>
        <color theme="1"/>
        <rFont val="Open Sans"/>
        <family val="2"/>
      </rPr>
      <t xml:space="preserve"> Truffled Risotto </t>
    </r>
    <r>
      <rPr>
        <sz val="12"/>
        <color theme="1"/>
        <rFont val="Open Sans"/>
        <family val="2"/>
      </rPr>
      <t>210g</t>
    </r>
  </si>
  <si>
    <r>
      <rPr>
        <b/>
        <sz val="12"/>
        <color theme="1"/>
        <rFont val="Open Sans"/>
        <family val="2"/>
      </rPr>
      <t>Cassoulet:</t>
    </r>
    <r>
      <rPr>
        <sz val="12"/>
        <color theme="1"/>
        <rFont val="Open Sans"/>
        <family val="2"/>
      </rPr>
      <t xml:space="preserve"> Pork Sausage, Goose, Duck and White Beans</t>
    </r>
  </si>
  <si>
    <r>
      <rPr>
        <b/>
        <sz val="12"/>
        <color theme="1"/>
        <rFont val="Open Sans"/>
        <family val="2"/>
      </rPr>
      <t xml:space="preserve">SPREAD </t>
    </r>
    <r>
      <rPr>
        <sz val="12"/>
        <color theme="1"/>
        <rFont val="Open Sans"/>
        <family val="2"/>
      </rPr>
      <t xml:space="preserve">Praliné Spread 78% </t>
    </r>
    <r>
      <rPr>
        <b/>
        <sz val="12"/>
        <color theme="1"/>
        <rFont val="Open Sans"/>
        <family val="2"/>
      </rPr>
      <t>OIL &amp; ADDITIVE FREE</t>
    </r>
    <r>
      <rPr>
        <sz val="12"/>
        <color theme="1"/>
        <rFont val="Open Sans"/>
        <family val="2"/>
      </rPr>
      <t xml:space="preserve"> - Michel Cluizel - 250g</t>
    </r>
  </si>
  <si>
    <r>
      <t xml:space="preserve">Crunchy cereal filling with caramel coated with 36% Milk  chocolate pearls  - Valrhona - 200G Sachet 
</t>
    </r>
    <r>
      <rPr>
        <b/>
        <i/>
        <sz val="12"/>
        <color theme="1"/>
        <rFont val="Open Sans"/>
        <family val="2"/>
      </rPr>
      <t>PERFECT FOR ICE CREAM, DECORATION…ETC</t>
    </r>
  </si>
  <si>
    <r>
      <t xml:space="preserve">Crunchy cereal filling with 70% Dark chocolate pearls  - Valrhona - 200G Sachet 
</t>
    </r>
    <r>
      <rPr>
        <b/>
        <i/>
        <sz val="12"/>
        <color theme="1"/>
        <rFont val="Open Sans"/>
        <family val="2"/>
      </rPr>
      <t>PERFECT FOR ICE CREAM, DECORATION…ETC</t>
    </r>
  </si>
  <si>
    <r>
      <rPr>
        <b/>
        <sz val="12"/>
        <color theme="1"/>
        <rFont val="Open Sans"/>
        <family val="2"/>
      </rPr>
      <t xml:space="preserve">Black gift box </t>
    </r>
    <r>
      <rPr>
        <sz val="12"/>
        <color theme="1"/>
        <rFont val="Open Sans"/>
        <family val="2"/>
      </rPr>
      <t xml:space="preserve"> - Pascal Hamour - (reusable)</t>
    </r>
    <r>
      <rPr>
        <b/>
        <sz val="12"/>
        <color theme="1"/>
        <rFont val="Open Sans"/>
        <family val="2"/>
      </rPr>
      <t xml:space="preserve"> 20 tea bags assortment</t>
    </r>
  </si>
  <si>
    <t xml:space="preserve">Extra thin Green Beans </t>
  </si>
  <si>
    <t>Black Angus Striploin AAA (AUS)</t>
  </si>
  <si>
    <t xml:space="preserve">Madeleine - Lemon-filled, topped with meringue shards - Maison Colibri  X6 units 180g </t>
  </si>
  <si>
    <t>Truffled Camembert 280g - Cow - France</t>
  </si>
  <si>
    <t>Munster - Cow - France</t>
  </si>
  <si>
    <t>Cantal - Cow - France</t>
  </si>
  <si>
    <t>Livarot 250G - Creamy strong - Cow - France</t>
  </si>
  <si>
    <t>Saint-Marceling 80G - Cow - France</t>
  </si>
  <si>
    <t xml:space="preserve">Brie de Meaux - Cow - France </t>
  </si>
  <si>
    <t>Apple Pink Lady Red Cripps (BETWEEN GALA AND GRANNY SMITH SWEET &amp; CRISP)</t>
  </si>
  <si>
    <r>
      <t xml:space="preserve">Couronne de Touraine </t>
    </r>
    <r>
      <rPr>
        <b/>
        <i/>
        <sz val="12"/>
        <color theme="1"/>
        <rFont val="Open Sans"/>
        <family val="2"/>
      </rPr>
      <t>GOLD MEDAL</t>
    </r>
    <r>
      <rPr>
        <sz val="12"/>
        <color theme="1"/>
        <rFont val="Open Sans"/>
        <family val="2"/>
      </rPr>
      <t xml:space="preserve"> 170G - Goat - France </t>
    </r>
  </si>
  <si>
    <t>Black Angus Sirloin AAA (AUS)</t>
  </si>
  <si>
    <t>Black Angus Hanger Steak AAA (AUS)</t>
  </si>
  <si>
    <t>Apple Gala</t>
  </si>
  <si>
    <t>2 UNITS</t>
  </si>
  <si>
    <t>Fig Bread 330G Sourdough</t>
  </si>
  <si>
    <t xml:space="preserve">Walnut Bread 450G Sourdough </t>
  </si>
  <si>
    <t xml:space="preserve">Aceto Balsamico -  4 centenario/ 400 Years  -  Four Gold medals - 250ml </t>
  </si>
  <si>
    <t xml:space="preserve">Aceto Balsamico -  Ricardo Giusti  -  Three Gold medals - 250ml </t>
  </si>
  <si>
    <t xml:space="preserve">Flufa Fromage (Twisted Puff pastry with cheese) - 125g </t>
  </si>
  <si>
    <t xml:space="preserve">Organic White Quinoa - Sabarot - 10 minutes cooking 6 servings - 500g </t>
  </si>
  <si>
    <t>Sesame Seeds - Gold Brown - 250g</t>
  </si>
  <si>
    <t>Sesame Seeds - Black - 250g</t>
  </si>
  <si>
    <t>Sesame Seeds - White - 250g</t>
  </si>
  <si>
    <t xml:space="preserve">Tomato Concentrate - 440g </t>
  </si>
  <si>
    <t>NON ALCOHOLIC - SUGAR FREE - GLUTEN FREE - VEGAN  - SPIRITS RANGE</t>
  </si>
  <si>
    <r>
      <rPr>
        <b/>
        <sz val="12"/>
        <color theme="1"/>
        <rFont val="Open Sans"/>
        <family val="2"/>
      </rPr>
      <t xml:space="preserve">JNPR N°1 </t>
    </r>
    <r>
      <rPr>
        <sz val="12"/>
        <color theme="1"/>
        <rFont val="Open Sans"/>
        <family val="2"/>
      </rPr>
      <t xml:space="preserve">- CARDAMON APPLES JUNIPER </t>
    </r>
    <r>
      <rPr>
        <b/>
        <sz val="12"/>
        <color theme="1"/>
        <rFont val="Open Sans"/>
        <family val="2"/>
      </rPr>
      <t xml:space="preserve">ask for our recipes :) </t>
    </r>
    <r>
      <rPr>
        <sz val="12"/>
        <color theme="1"/>
        <rFont val="Open Sans"/>
        <family val="2"/>
      </rPr>
      <t xml:space="preserve">- 70cl </t>
    </r>
  </si>
  <si>
    <r>
      <rPr>
        <b/>
        <sz val="12"/>
        <color theme="1"/>
        <rFont val="Open Sans"/>
        <family val="2"/>
      </rPr>
      <t xml:space="preserve">JNPR N°2 </t>
    </r>
    <r>
      <rPr>
        <sz val="12"/>
        <color theme="1"/>
        <rFont val="Open Sans"/>
        <family val="2"/>
      </rPr>
      <t xml:space="preserve">- CARDAMON PEPPER CHILI PEPPER GINGER  </t>
    </r>
    <r>
      <rPr>
        <b/>
        <sz val="12"/>
        <color theme="1"/>
        <rFont val="Open Sans"/>
        <family val="2"/>
      </rPr>
      <t xml:space="preserve">ask for our recipes :) </t>
    </r>
    <r>
      <rPr>
        <sz val="12"/>
        <color theme="1"/>
        <rFont val="Open Sans"/>
        <family val="2"/>
      </rPr>
      <t xml:space="preserve">- 70cl </t>
    </r>
  </si>
  <si>
    <r>
      <rPr>
        <b/>
        <sz val="12"/>
        <color theme="1"/>
        <rFont val="Open Sans"/>
        <family val="2"/>
      </rPr>
      <t>BTTR -</t>
    </r>
    <r>
      <rPr>
        <sz val="12"/>
        <color theme="1"/>
        <rFont val="Open Sans"/>
        <family val="2"/>
      </rPr>
      <t xml:space="preserve"> BITTER &amp; SOFT ORANGE CINNAMON RHUBARB GENTIAN a dash of sugar </t>
    </r>
    <r>
      <rPr>
        <b/>
        <sz val="12"/>
        <color theme="1"/>
        <rFont val="Open Sans"/>
        <family val="2"/>
      </rPr>
      <t xml:space="preserve">ask for our recipes :) </t>
    </r>
    <r>
      <rPr>
        <sz val="12"/>
        <color theme="1"/>
        <rFont val="Open Sans"/>
        <family val="2"/>
      </rPr>
      <t xml:space="preserve">- 70cl </t>
    </r>
  </si>
  <si>
    <t>Coquerel Calvados - VSOP</t>
  </si>
  <si>
    <t xml:space="preserve">Ozeki Yamadanishiki </t>
  </si>
  <si>
    <t xml:space="preserve">ANISES &amp; LIQUORS </t>
  </si>
  <si>
    <t xml:space="preserve">Pastis de St-Tropez </t>
  </si>
  <si>
    <t>Greek Yoghurt 10% Fat - 1KG - Cow Milk</t>
  </si>
  <si>
    <t xml:space="preserve">
DOMAINE BOTT FRERES, ALSACE  </t>
  </si>
  <si>
    <t>Sylvaner</t>
  </si>
  <si>
    <t xml:space="preserve">Riesling </t>
  </si>
  <si>
    <t>Gewurztraminer</t>
  </si>
  <si>
    <t>Pinot Noir</t>
  </si>
  <si>
    <t xml:space="preserve">
DOMAINE GONET MEDEVILLE, BORDEAUX </t>
  </si>
  <si>
    <t>Semillon - Sauvignon - Muscadelle</t>
  </si>
  <si>
    <t>Cabernet Sauvignon - Merlot</t>
  </si>
  <si>
    <t xml:space="preserve">Merlot - Cabernet Sauvignon - Cabernet Franc </t>
  </si>
  <si>
    <t>Semillon Blanc - Sauvignon Blanc</t>
  </si>
  <si>
    <t>Cabernet Sauvignon - Merlot - Petit Verdot</t>
  </si>
  <si>
    <t xml:space="preserve">
CHÂTEAU LA LAGUNE, BORDEAUX </t>
  </si>
  <si>
    <t xml:space="preserve">Cabernet Sauvignon </t>
  </si>
  <si>
    <t xml:space="preserve">
CHÂTEAU LA TOUR CARNET, BORDEAUX</t>
  </si>
  <si>
    <t>Merlot - Cabernet Sauvignon</t>
  </si>
  <si>
    <t xml:space="preserve">Cabernet Sauvignon - Merlot - Petit Verdot - Cabernet Franc </t>
  </si>
  <si>
    <t xml:space="preserve">
CHÂTEAU BEYCHEVELLE, BORDEAUX </t>
  </si>
  <si>
    <t xml:space="preserve">
CHÂTEAU DUCRU-BEAUCAILLOU, BORDEAUX </t>
  </si>
  <si>
    <t>Merlot</t>
  </si>
  <si>
    <t xml:space="preserve">
CHÂTEAU HAUT MARBUZET, BORDEAUX</t>
  </si>
  <si>
    <t>Cabernet Franc</t>
  </si>
  <si>
    <t xml:space="preserve">
CHÂTEAU PHELAN-SEGUR , BORDEAUX</t>
  </si>
  <si>
    <t xml:space="preserve">
CHÂTEAU LES TROIS CROIX, BORDEAUX</t>
  </si>
  <si>
    <t>Merlot - Cabernet Franc</t>
  </si>
  <si>
    <t xml:space="preserve">Merlot - Cabernet Sauvignon - Petit Verdot </t>
  </si>
  <si>
    <t xml:space="preserve">
CHÂTEAU DEYREM VALENTIN, BORDEAUX</t>
  </si>
  <si>
    <t xml:space="preserve">
CHÂTEAU PRIEURE LICHINE, BORDEAUX</t>
  </si>
  <si>
    <t xml:space="preserve">Cabernet Sauvignon - Merlot - Petit Verdot </t>
  </si>
  <si>
    <t xml:space="preserve">
CHÂTEAU DU TERTRE, BORDEAUX</t>
  </si>
  <si>
    <t>Cabernet Sauvignon</t>
  </si>
  <si>
    <t>Petit Verdot</t>
  </si>
  <si>
    <t>Cabernet Sauvignon - Cabernet Franc - Merlot</t>
  </si>
  <si>
    <t>Cabernet Franc - Cabernet Sauvignon - Merlot</t>
  </si>
  <si>
    <t>Sauvignon Blanc - Sauvignon Gris</t>
  </si>
  <si>
    <t xml:space="preserve">
CHÂTEAU DE LA DOMINIQUE, BORDEAUX</t>
  </si>
  <si>
    <t xml:space="preserve">
CHÂTEAU DE LUSSAC, BORDEAUX</t>
  </si>
  <si>
    <t xml:space="preserve">Merlot - Cabernet Franc </t>
  </si>
  <si>
    <t>Merlot - Cabernet Sauvignon - Cabernet Franc</t>
  </si>
  <si>
    <t>Ugni Blanc</t>
  </si>
  <si>
    <t>Merlot - Cabernet Franc - Cabernet Sauvignon - Petit Verdot</t>
  </si>
  <si>
    <t xml:space="preserve">
HOSPICE DE BEAUNE, BURGUNDY</t>
  </si>
  <si>
    <t>Chardonnay</t>
  </si>
  <si>
    <t xml:space="preserve">
MADAME VEUVE POINT, BURGUNDY </t>
  </si>
  <si>
    <t xml:space="preserve">Gamay </t>
  </si>
  <si>
    <t>Chenin Blanc</t>
  </si>
  <si>
    <t>Sauvignon Blanc</t>
  </si>
  <si>
    <t>Romorantin</t>
  </si>
  <si>
    <t xml:space="preserve">
DOM ROUZE, LOIRE VALLEE</t>
  </si>
  <si>
    <t>Grenache Blanc - Viognier - Clairette</t>
  </si>
  <si>
    <t>Shiraz - Grenache</t>
  </si>
  <si>
    <t>Mourvedre - Shiraz - Grenache</t>
  </si>
  <si>
    <t>Shiraz - Mourvedre - Cinsault - Grenache</t>
  </si>
  <si>
    <t>Grenache</t>
  </si>
  <si>
    <t>Roussanne - Grenache Blanc - Clairette</t>
  </si>
  <si>
    <t>Grenache - Shiraz</t>
  </si>
  <si>
    <t>Syrah - Mourvedre - Grenache</t>
  </si>
  <si>
    <t xml:space="preserve">Grenache - Mourvedre - Shiraz </t>
  </si>
  <si>
    <t>Viognier</t>
  </si>
  <si>
    <t>Shiraz</t>
  </si>
  <si>
    <t>Petit Manseng - Gros Manseng</t>
  </si>
  <si>
    <t>Cabernet Sauvignon - Tannat</t>
  </si>
  <si>
    <t>Pinot Noir - Cabernet Sauvignon</t>
  </si>
  <si>
    <t>Grenache - Cabernet Sauvignon - Shiraz</t>
  </si>
  <si>
    <t xml:space="preserve">Grenache - Shiraz - Merlot </t>
  </si>
  <si>
    <t xml:space="preserve">Clairette - Grenache Blanc - Ugni Blanc </t>
  </si>
  <si>
    <t>Grenache - Shiraz - Cinsault</t>
  </si>
  <si>
    <t>Rolle</t>
  </si>
  <si>
    <t>Cinsault - Grenache - Cabernet Sauvignon - Shiraz</t>
  </si>
  <si>
    <t>Grenache - Cinsault - Rolle - Shiraz</t>
  </si>
  <si>
    <t>Grenache - Cinsault - Shiraz</t>
  </si>
  <si>
    <t xml:space="preserve">Shiraz - Cinsault - Grenache </t>
  </si>
  <si>
    <t xml:space="preserve">Shiraz - Mourvedre - Tibouren </t>
  </si>
  <si>
    <t xml:space="preserve">
CLOS CANARELLI, CORSICA</t>
  </si>
  <si>
    <t>Sciaccarellu - Neillucciu - Grenache</t>
  </si>
  <si>
    <t>Pinot Noir - Chardonnay</t>
  </si>
  <si>
    <t>Pinot Noir - Pinot Meunier</t>
  </si>
  <si>
    <t xml:space="preserve">
LANGLET, CHAMPAGNE</t>
  </si>
  <si>
    <t xml:space="preserve">
VEUVE CLICQUOT, CHAMPAGNE</t>
  </si>
  <si>
    <t>Veuve Clicquot - Ponsardin Yellow Label Brut</t>
  </si>
  <si>
    <t xml:space="preserve">
POMMERY, CHAMPAGNE</t>
  </si>
  <si>
    <t>Chardonnay - Pinot Noir - Pinot Meunier</t>
  </si>
  <si>
    <t xml:space="preserve">
TAITTINGER, CHAMPAGNE</t>
  </si>
  <si>
    <t>Chardonnay - Pinot Noir</t>
  </si>
  <si>
    <t>Bollinger - Brut Cuvée Special</t>
  </si>
  <si>
    <t xml:space="preserve">Pinot Noir - Chardonnay - Pinot Meunier </t>
  </si>
  <si>
    <t>Louis Roederer - Crystal Roederer Vintage</t>
  </si>
  <si>
    <t>Cabernet Franc - Cabernet Sauvignon</t>
  </si>
  <si>
    <t>Maison Anselmet - Chardonnay Aged in Oak Barrels, Vallée d'Aoste</t>
  </si>
  <si>
    <t>Pinot Grigio</t>
  </si>
  <si>
    <t>Glera</t>
  </si>
  <si>
    <t xml:space="preserve">Domaine La Jara - Nectar Rosso, Premium Selection </t>
  </si>
  <si>
    <t>Montepulciano - Pinot Noir</t>
  </si>
  <si>
    <t>Sangiovese</t>
  </si>
  <si>
    <t>Nebbiolo</t>
  </si>
  <si>
    <t xml:space="preserve">Arneis </t>
  </si>
  <si>
    <t>Rabigato - Gouveio - Cerceal</t>
  </si>
  <si>
    <t>Touriga Nacional - Touriga Franca - Tinta Da Barca</t>
  </si>
  <si>
    <t>USA, NAPPA VALLEY</t>
  </si>
  <si>
    <t xml:space="preserve">Shiraz Blend </t>
  </si>
  <si>
    <t>TOT</t>
  </si>
  <si>
    <t>ON DEMAND</t>
  </si>
  <si>
    <t>Natural Yoghurt Whole Milk - PACK OF 4 UNITS - Bellevaire</t>
  </si>
  <si>
    <t>Calamar Raw - Extra Thin slices - Cleaned - Frozen - 160g</t>
  </si>
  <si>
    <t xml:space="preserve">Pre-Cooked Lamb Shank </t>
  </si>
  <si>
    <t>Beetroots</t>
  </si>
  <si>
    <t xml:space="preserve">GLUTEN FREE </t>
  </si>
  <si>
    <t>TOT MOQ</t>
  </si>
  <si>
    <t>UNIT PRICE</t>
  </si>
  <si>
    <t xml:space="preserve">Celery Knobb / Celeriac </t>
  </si>
  <si>
    <t xml:space="preserve">Madeleine - Hazelnut, milk chocolate shell - Maison Colibri X 5 units 150g </t>
  </si>
  <si>
    <t>Madeleine - Traditional with dark chocolate shell - Maison Colibri X5 units 150g</t>
  </si>
  <si>
    <t>Natural French Baguette 280G</t>
  </si>
  <si>
    <t>Veal Scaloppine flattened</t>
  </si>
  <si>
    <t xml:space="preserve">Comice Pear </t>
  </si>
  <si>
    <t>Tête de Moine - Cow - Swisstzerland ("flower" slices)</t>
  </si>
  <si>
    <t xml:space="preserve">Langres 220G - Creamy Cow - France </t>
  </si>
  <si>
    <t>Brillat Savarin 300G - Cow - France</t>
  </si>
  <si>
    <t>Houmus with candied lemon &amp; Coriander - Sud'n'Sol - 500g</t>
  </si>
  <si>
    <t>Pesto Basil - Sud'n'Sol - 500G</t>
  </si>
  <si>
    <t>Salad Arugula 125G</t>
  </si>
  <si>
    <t>Romaine Salad (2 units)</t>
  </si>
  <si>
    <r>
      <rPr>
        <b/>
        <sz val="12"/>
        <color theme="1"/>
        <rFont val="Open Sans"/>
        <family val="2"/>
      </rPr>
      <t>Petit Salé</t>
    </r>
    <r>
      <rPr>
        <sz val="12"/>
        <color theme="1"/>
        <rFont val="Open Sans"/>
        <family val="2"/>
      </rPr>
      <t xml:space="preserve">: Salted Pork Vegetables and lentils </t>
    </r>
  </si>
  <si>
    <t>Foie Gras Goose Torchon 230G</t>
  </si>
  <si>
    <t>Stuffed Duck Neck with Foie Gras 200G</t>
  </si>
  <si>
    <t>Mini Foccacia with Rosemary 200g</t>
  </si>
  <si>
    <t>Truffled Bites Snack - Tartuflanghe 30G</t>
  </si>
  <si>
    <t xml:space="preserve">CHOCOLATE BOXES / GIFT BOXES </t>
  </si>
  <si>
    <t>Rum Raisin, Almond, coated in  Milk &amp; White Chocolate - François Doucet - 200G</t>
  </si>
  <si>
    <t>Sand Carrots</t>
  </si>
  <si>
    <t xml:space="preserve">GATEAU BASQUE Butter cake filled with custard </t>
  </si>
  <si>
    <t xml:space="preserve">GATEAU BASQUE Butter cake filled with red cherry jam  </t>
  </si>
  <si>
    <t>Beet Parsnip and Sweet Potatoe Premium Chips - Torres Selecta 90g</t>
  </si>
  <si>
    <t>Caviar Flavoured Premium Chips - Torres Selecta 110g</t>
  </si>
  <si>
    <t>Foie gras Flavoured Premium Chips - Torres Selecta 150g</t>
  </si>
  <si>
    <t>Iberico Ham Flavoured Premium Chips - Torres Selecta 50g</t>
  </si>
  <si>
    <t>Manchego Cheese Flavoured Premium Chips - Torres Selecta 150g</t>
  </si>
  <si>
    <t xml:space="preserve">SALT &amp; PEPPER, SPICIES </t>
  </si>
  <si>
    <t xml:space="preserve">GLASS JARS VEGETABLES </t>
  </si>
  <si>
    <t xml:space="preserve">Capers Capucin 8/9mm - El Tato - 120g </t>
  </si>
  <si>
    <t xml:space="preserve">Capers Fine Stem 0/15mm - El Tato - 100g </t>
  </si>
  <si>
    <t xml:space="preserve">paella Stock 200g </t>
  </si>
  <si>
    <t xml:space="preserve">Whole Wheat Gressini - Mendes - 75g </t>
  </si>
  <si>
    <t>Candied Garlic Cloves in oil and chili - El Tato - 120g</t>
  </si>
  <si>
    <t xml:space="preserve">Artichoke Heart 16/20units - Miset -  405g </t>
  </si>
  <si>
    <t xml:space="preserve">Cardoons - Miset - 405G </t>
  </si>
  <si>
    <t xml:space="preserve">Lentils - Miset - 405g </t>
  </si>
  <si>
    <t xml:space="preserve">White beans - Miset - 405G </t>
  </si>
  <si>
    <t xml:space="preserve">Chickpeas - Miset - 405g </t>
  </si>
  <si>
    <t xml:space="preserve">Giant White Spanish Beans - Miset - 400g </t>
  </si>
  <si>
    <t xml:space="preserve">Chimichurri Sauce - El Tato - 175g </t>
  </si>
  <si>
    <t xml:space="preserve">Black olive Olivade eDip - El Tato - 200g </t>
  </si>
  <si>
    <t xml:space="preserve">Mayonaise &amp; Truffle - El Tato - 180g </t>
  </si>
  <si>
    <t xml:space="preserve">Aioli Spicy Sauce - El Tato - 180g </t>
  </si>
  <si>
    <t>Plancha Sauce - El Tato - 185g</t>
  </si>
  <si>
    <t xml:space="preserve">Stuffed Piquillos with Cod Brandade - 4/5unites - Miset - 220g </t>
  </si>
  <si>
    <t xml:space="preserve">CUTTLEFISH INK JAR - 180G </t>
  </si>
  <si>
    <t>Fideua - Pasta with squid ink - 250G</t>
  </si>
  <si>
    <t xml:space="preserve">Rice Extra Bomba PDO - Valencia - 500g </t>
  </si>
  <si>
    <t>Chickpea Crips Socca Chips 120g GLUTEN FREE</t>
  </si>
  <si>
    <t xml:space="preserve">Chipirons in olive oil - El Tato - 85g </t>
  </si>
  <si>
    <t xml:space="preserve">Scallops with Vieira Sauce - El Tato - 85g </t>
  </si>
  <si>
    <t xml:space="preserve">Octopus in slices in olive oil -  El Tato - 85g </t>
  </si>
  <si>
    <t xml:space="preserve">Mussels Fired in Escabeche Sauce - El Tato - 85g </t>
  </si>
  <si>
    <t xml:space="preserve">Squid in pieces in Ink - El Tato - 72g </t>
  </si>
  <si>
    <t>Sardines SMALL olive oil &amp; lemon 16/20U - El Tato  - 115g</t>
  </si>
  <si>
    <t>Sardines SMALL olive oil &amp; Chili pepper 16/20U - El Tato  - 115g</t>
  </si>
  <si>
    <t>Sardines SMALL olive oil  - El Tato  - 115g</t>
  </si>
  <si>
    <t>Mackerel olive oil - El Tato  - 115Gg</t>
  </si>
  <si>
    <t xml:space="preserve">Tuna Albacore in Fillet in Olive Oil - El Tato - 110g </t>
  </si>
  <si>
    <t xml:space="preserve">White soft Nougat 100g Bar </t>
  </si>
  <si>
    <t>GUAVA CHEESE Squares - Raspberry - François Doucet - 90g</t>
  </si>
  <si>
    <t>GUAVA CHEESE Squares - Clementine - François Doucet - 90g</t>
  </si>
  <si>
    <t>GUAVA CHEESE Squares - Apricot - François Doucet - 90g</t>
  </si>
  <si>
    <t xml:space="preserve">DIPS SAUCES MUSTARD </t>
  </si>
  <si>
    <t xml:space="preserve">Mayonaise Organic - Wild Garlic  - Domaine des terres rouges - 180g </t>
  </si>
  <si>
    <t xml:space="preserve">Mayonaise Organic - Lime  - Domaine des terres rouges - 180g </t>
  </si>
  <si>
    <t>Chutney - Mango &amp; Pepper Sichuan - L'Epicurien - 245gr</t>
  </si>
  <si>
    <t>Mustard : Vinegar/mustard seeds - Pommery Meaux Mustard - 250g</t>
  </si>
  <si>
    <t>Mustard : Vinegar/mustard seeds - Pommery Meaux Mustard - 500g</t>
  </si>
  <si>
    <t>Mustard - L'Originale Dijon Maille  380g</t>
  </si>
  <si>
    <t>Mustard Original Dijon - Edmond Fallot - 390g</t>
  </si>
  <si>
    <t xml:space="preserve">Tomato sauce Organic - Fritated - El Tato - 370g </t>
  </si>
  <si>
    <t>Tomato Ketchup Organic  - Domaine des terres rouges - 280g</t>
  </si>
  <si>
    <t>Mustard Seed Dijon big size ceramic Jar - Edmond Faillot - 500g</t>
  </si>
  <si>
    <t>Tomato Organic Orange Sauce - E. &amp; J.E Constantin - 200gr</t>
  </si>
  <si>
    <t>Eggplant Chargrilled  - Sud'n'Sol -  500g</t>
  </si>
  <si>
    <t>Zuchini  Chargrilled - Sud'n'Sol - 500g</t>
  </si>
  <si>
    <t>Bell Pepper Caviar Tapena Slow roasted  - Sud'n'Sol -  500g</t>
  </si>
  <si>
    <t>Tomato Caviar Tomatade   - Sud'n'Sol - 500g</t>
  </si>
  <si>
    <t>Olive Kalamata  spread  - Sud'n'Sol - 500g</t>
  </si>
  <si>
    <t>PICKLES, OLIVES</t>
  </si>
  <si>
    <t>OILS, CONDIMENTS &amp; VINEGAR</t>
  </si>
  <si>
    <t>Mustard Dijon - 1kg</t>
  </si>
  <si>
    <t>Madeleine - traditional  X7 units 175g</t>
  </si>
  <si>
    <t xml:space="preserve">Turron de Jijona - Classic - Coloma Garcia Artesamos - 200G </t>
  </si>
  <si>
    <t>Turron de Alicante - Gourmet - Coloma Garcia - 200G</t>
  </si>
  <si>
    <t>CHOCOLATES</t>
  </si>
  <si>
    <t>NOUGAT, CANDIES, GUAVA CHEESE,   GIFT BOXES</t>
  </si>
  <si>
    <t>SWEET PRODUCTS</t>
  </si>
  <si>
    <t>Soy sauce With Garlic - Nitanda - 200ml</t>
  </si>
  <si>
    <t xml:space="preserve">Soy Sauce with yuzu - Nitanda - 200ml </t>
  </si>
  <si>
    <t xml:space="preserve">Sushi Vinegar - 250ml </t>
  </si>
  <si>
    <t>250ML</t>
  </si>
  <si>
    <t>200ML</t>
  </si>
  <si>
    <t>Sesame Oil - Takemoto - 200g</t>
  </si>
  <si>
    <r>
      <t xml:space="preserve">Cocoa Powder Mix for hot chocolate - Valrhona </t>
    </r>
    <r>
      <rPr>
        <b/>
        <sz val="11"/>
        <color theme="1"/>
        <rFont val="Calibri"/>
        <family val="2"/>
        <scheme val="minor"/>
      </rPr>
      <t xml:space="preserve">NO SUGAR ADDED </t>
    </r>
    <r>
      <rPr>
        <sz val="11"/>
        <color theme="1"/>
        <rFont val="Calibri"/>
        <family val="2"/>
        <scheme val="minor"/>
      </rPr>
      <t xml:space="preserve">- 250g </t>
    </r>
  </si>
  <si>
    <t>Sesame Sticks - Mendes - 160G</t>
  </si>
  <si>
    <t xml:space="preserve">UNIT PRICE </t>
  </si>
  <si>
    <t xml:space="preserve">QTY </t>
  </si>
  <si>
    <t xml:space="preserve">Black Truffle Melanosporum </t>
  </si>
  <si>
    <t>Foie Gras Lobe</t>
  </si>
  <si>
    <t>Soft Herring 280g</t>
  </si>
  <si>
    <t xml:space="preserve">Ricotta Cheese - 250G - Cow - Italy </t>
  </si>
  <si>
    <t>Montbriac  Rochebaron - Blue veined creamy cheese - Cow - France</t>
  </si>
  <si>
    <r>
      <t>Bamboo Water 1L Local Spring Water</t>
    </r>
    <r>
      <rPr>
        <b/>
        <sz val="12"/>
        <color theme="1"/>
        <rFont val="Open Sans"/>
        <family val="2"/>
      </rPr>
      <t xml:space="preserve"> with retrieving Bottle System</t>
    </r>
    <r>
      <rPr>
        <sz val="12"/>
        <color theme="1"/>
        <rFont val="Open Sans"/>
        <family val="2"/>
      </rPr>
      <t xml:space="preserve"> (PACK OF 12) UNIT PRICE</t>
    </r>
  </si>
  <si>
    <t>WHITE</t>
  </si>
  <si>
    <t>6l</t>
  </si>
  <si>
    <t>Syrah</t>
  </si>
  <si>
    <t>SPECIAL CAKES</t>
  </si>
  <si>
    <t xml:space="preserve">Pavé du Larzac 150G - Sheep - France </t>
  </si>
  <si>
    <t>Cheddar old - Cow - UK</t>
  </si>
  <si>
    <t>Blakcberry 125G</t>
  </si>
  <si>
    <t xml:space="preserve">Truffled Brillat Savarin - Cow - France </t>
  </si>
  <si>
    <t>Strawberries 500G</t>
  </si>
  <si>
    <t>1 UNIT</t>
  </si>
  <si>
    <t xml:space="preserve">Crackers with sesame 150g </t>
  </si>
  <si>
    <t>Sardines, Lemon &amp; Olive oil - La belle Iloise - 115g</t>
  </si>
  <si>
    <t>SOUP</t>
  </si>
  <si>
    <t>Rock fish Soup - Provence - La belle Iloise - 400g</t>
  </si>
  <si>
    <t>Fish Soup - Britanny - La belle Iloise - 800g</t>
  </si>
  <si>
    <t xml:space="preserve">FRESH FRUITS </t>
  </si>
  <si>
    <t xml:space="preserve">FRESH VEGETABLES </t>
  </si>
  <si>
    <t>FRESH PASTRY</t>
  </si>
  <si>
    <t>Horseradish - Domaines les terres rouges - 55g</t>
  </si>
  <si>
    <t>Horseradish - Domaines les terres rouges - 200g</t>
  </si>
  <si>
    <t>Truffle Garlic &amp; Anchovy paste</t>
  </si>
  <si>
    <t xml:space="preserve">white truffle &amp; tomatoes </t>
  </si>
  <si>
    <t>Truffled cream paste strong</t>
  </si>
  <si>
    <t>275G</t>
  </si>
  <si>
    <t>Truffled cream Paste strong</t>
  </si>
  <si>
    <t xml:space="preserve">MACARON TRAY 8 PCES </t>
  </si>
  <si>
    <r>
      <rPr>
        <b/>
        <sz val="8"/>
        <color theme="1"/>
        <rFont val="Calibri"/>
        <family val="2"/>
        <scheme val="minor"/>
      </rPr>
      <t>GROUNDED COFFE</t>
    </r>
    <r>
      <rPr>
        <sz val="11"/>
        <color theme="1"/>
        <rFont val="Calibri"/>
        <family val="2"/>
        <scheme val="minor"/>
      </rPr>
      <t xml:space="preserve"> </t>
    </r>
    <r>
      <rPr>
        <sz val="16"/>
        <color theme="1"/>
        <rFont val="Calibri (Body)"/>
      </rPr>
      <t>- MOKA - Hausbrandt - 250G</t>
    </r>
  </si>
  <si>
    <r>
      <rPr>
        <b/>
        <sz val="8"/>
        <color theme="1"/>
        <rFont val="Calibri"/>
        <family val="2"/>
        <scheme val="minor"/>
      </rPr>
      <t>GROUNDED COFFE</t>
    </r>
    <r>
      <rPr>
        <sz val="11"/>
        <color theme="1"/>
        <rFont val="Calibri"/>
        <family val="2"/>
        <scheme val="minor"/>
      </rPr>
      <t xml:space="preserve"> </t>
    </r>
    <r>
      <rPr>
        <sz val="14"/>
        <color theme="1"/>
        <rFont val="Calibri (Body)"/>
      </rPr>
      <t>-</t>
    </r>
    <r>
      <rPr>
        <sz val="16"/>
        <color theme="1"/>
        <rFont val="Calibri (Body)"/>
      </rPr>
      <t xml:space="preserve"> ESPRESSO- Hausbrandt - 250G</t>
    </r>
  </si>
  <si>
    <r>
      <rPr>
        <b/>
        <sz val="8"/>
        <color theme="1"/>
        <rFont val="Calibri"/>
        <family val="2"/>
        <scheme val="minor"/>
      </rPr>
      <t>GROUNDED COFFE</t>
    </r>
    <r>
      <rPr>
        <sz val="16"/>
        <color theme="1"/>
        <rFont val="Calibri (Body)"/>
      </rPr>
      <t xml:space="preserve"> - GOURMET COLUMBUS  - Hausbrandt - 250G</t>
    </r>
  </si>
  <si>
    <r>
      <rPr>
        <b/>
        <sz val="8"/>
        <color theme="1"/>
        <rFont val="Calibri"/>
        <family val="2"/>
        <scheme val="minor"/>
      </rPr>
      <t>GROUNDED COFFE</t>
    </r>
    <r>
      <rPr>
        <sz val="11"/>
        <color theme="1"/>
        <rFont val="Calibri"/>
        <family val="2"/>
        <scheme val="minor"/>
      </rPr>
      <t xml:space="preserve"> -</t>
    </r>
    <r>
      <rPr>
        <sz val="16"/>
        <color theme="1"/>
        <rFont val="Calibri (Body)"/>
      </rPr>
      <t xml:space="preserve"> </t>
    </r>
    <r>
      <rPr>
        <b/>
        <sz val="16"/>
        <color theme="1"/>
        <rFont val="Calibri (Body)"/>
      </rPr>
      <t xml:space="preserve">DECAFEINE </t>
    </r>
    <r>
      <rPr>
        <sz val="16"/>
        <color theme="1"/>
        <rFont val="Calibri (Body)"/>
      </rPr>
      <t xml:space="preserve"> - Hausbrandt - 250G</t>
    </r>
  </si>
  <si>
    <t>Pear &amp; Yuzu Jam -  La Chambre aux confitures - 200g</t>
  </si>
  <si>
    <t>Strawberry  Jam - La Chambre aux confitures -  200g</t>
  </si>
  <si>
    <t>Rhubarb &amp; Ginger Jam - La Chambre aux confitures - 200g</t>
  </si>
  <si>
    <t>BITTERS</t>
  </si>
  <si>
    <t>14.75cl</t>
  </si>
  <si>
    <t>Bitter End Memphis - BBQ</t>
  </si>
  <si>
    <t>5.9cl</t>
  </si>
  <si>
    <t xml:space="preserve">The Japanese bitter - Shizo </t>
  </si>
  <si>
    <t>10cl</t>
  </si>
  <si>
    <t>The Japanese bitter - Yuzu</t>
  </si>
  <si>
    <t>USA</t>
  </si>
  <si>
    <t>Scrappy's - Bitters Chocolate Batch 546 - Old Fashion Style</t>
  </si>
  <si>
    <t>Poland</t>
  </si>
  <si>
    <r>
      <t xml:space="preserve">Chopin Potato - Wodka - </t>
    </r>
    <r>
      <rPr>
        <b/>
        <sz val="12"/>
        <color theme="1"/>
        <rFont val="Open Sans"/>
        <family val="2"/>
      </rPr>
      <t>gluten free</t>
    </r>
  </si>
  <si>
    <t>Vodka Belvedere</t>
  </si>
  <si>
    <t>Vodka Ciroc - Snap Frost - 5X distilled - French Grapes</t>
  </si>
  <si>
    <t>Partisan Green Vodka - Wheat - Organic</t>
  </si>
  <si>
    <t>Germany</t>
  </si>
  <si>
    <t xml:space="preserve">Cognac Camus - XO - Borderies - Family Reserve </t>
  </si>
  <si>
    <t>Cognac Remy Martin - XO Excellence</t>
  </si>
  <si>
    <t xml:space="preserve">Cognac Fontagard -XXO Heritage  </t>
  </si>
  <si>
    <t xml:space="preserve">Cognac Fontagard XXO bourbon Cask Finish </t>
  </si>
  <si>
    <t>Bombay Sapphire - London Dry Gin - 1er Cru - Vapour Infused - Murican Lemon</t>
  </si>
  <si>
    <t>UK</t>
  </si>
  <si>
    <t xml:space="preserve">Hendrick's Gin </t>
  </si>
  <si>
    <t>Scotland</t>
  </si>
  <si>
    <t>The Botanist  Gin - Islay Dry</t>
  </si>
  <si>
    <t xml:space="preserve">Langley's Old Tom Gin - Small Batch </t>
  </si>
  <si>
    <t>Grand Marnier</t>
  </si>
  <si>
    <t xml:space="preserve">RHUM MARTINIQUE </t>
  </si>
  <si>
    <t>RHUM ARRANGE GUADELOUPE</t>
  </si>
  <si>
    <t>L'arrangé Francaise - Agricole Rum - Victoria Pineapple &amp; Passion Fruit</t>
  </si>
  <si>
    <t>Guadeloupe</t>
  </si>
  <si>
    <t>L'arrangé Francaise - Agricole Rum - Lime &amp; Ginger</t>
  </si>
  <si>
    <t>L'arrangé Francaise - Agricole Rum - Strawberry &amp; Basil</t>
  </si>
  <si>
    <t>RUM BARBADOS</t>
  </si>
  <si>
    <t xml:space="preserve">Plantation Rum XO - 20th Anniversary </t>
  </si>
  <si>
    <t>Barbados</t>
  </si>
  <si>
    <t>RUM DOMINICA REPUPBLIC</t>
  </si>
  <si>
    <t>Dom Rep</t>
  </si>
  <si>
    <t>RUM NICARAGUA</t>
  </si>
  <si>
    <t>Rum flor de Cana - 18 Y.O - Carbon Neutral Certified</t>
  </si>
  <si>
    <t>Nicaragua</t>
  </si>
  <si>
    <t xml:space="preserve">Rhum Trois Rivieres - Cuvée L'océan - White Rhum </t>
  </si>
  <si>
    <t xml:space="preserve">Rhum Trois Rivieres - Triple Millesime (vintages) 2005 - 2010 - 2015 - XO </t>
  </si>
  <si>
    <t>RON VENEZUELA</t>
  </si>
  <si>
    <t>Roble Ron Viejo ultra anejo 12Y.O Single Vintage</t>
  </si>
  <si>
    <t xml:space="preserve">RUM Brugal 1888 - Doplemende Anejado </t>
  </si>
  <si>
    <t>Roble Ron Viejo Ultra Zafra Anejo 2004</t>
  </si>
  <si>
    <t>175cl</t>
  </si>
  <si>
    <t>Venezuela</t>
  </si>
  <si>
    <t>RUM GRENADA</t>
  </si>
  <si>
    <t xml:space="preserve">Six Saints Rum - Virgin Oak Cask Finish - Limited edition </t>
  </si>
  <si>
    <t>Grenada</t>
  </si>
  <si>
    <t>WHISKY - WHISKEY BOURBON</t>
  </si>
  <si>
    <t xml:space="preserve">Spey - Whisky Single Malt non chilled Filtered - Royal Choice </t>
  </si>
  <si>
    <t xml:space="preserve">Dalmore - 12 years Sherry Cask - Single Malt Scotch </t>
  </si>
  <si>
    <t xml:space="preserve">70cl </t>
  </si>
  <si>
    <t>Macallan Whisky 12 years Sherry Oak - Single Malt Scotch</t>
  </si>
  <si>
    <t>Macallan Whisky 15 years Double Cask - Single Malt Scotch</t>
  </si>
  <si>
    <t>Macallan Whisky The Rare Cask - Single Malt Scotch</t>
  </si>
  <si>
    <t>Talisker Whisky Port Ruighe - Port Cask By the Sea - Single Malt Scotch</t>
  </si>
  <si>
    <t xml:space="preserve">Kujira Single Grain 10 years </t>
  </si>
  <si>
    <t xml:space="preserve">Kujira Single Grain 12 Years - Sherry </t>
  </si>
  <si>
    <t xml:space="preserve">Ichiro's Whisky Malt Wine - Wood Reserve </t>
  </si>
  <si>
    <t>Ichiro's Whisky - Malt &amp; Grain</t>
  </si>
  <si>
    <t xml:space="preserve">Nikka Whisky - From the Barrel </t>
  </si>
  <si>
    <t xml:space="preserve">Nikka Whisky - The Nikka Tailored </t>
  </si>
  <si>
    <t>Redemption Bourbon Whiskey - Batch L-01</t>
  </si>
  <si>
    <t xml:space="preserve">Woodford Reserve Bourbon Whiskey </t>
  </si>
  <si>
    <t>Cabernet Sauvignon - Cabernet Franc - Petit Verdot</t>
  </si>
  <si>
    <t>Syrah - Grenache - Marselan</t>
  </si>
  <si>
    <t>HUNGARY</t>
  </si>
  <si>
    <t xml:space="preserve">
DOMAINE IMPERIAL, HUNGARY</t>
  </si>
  <si>
    <t>NEW ZEALAND</t>
  </si>
  <si>
    <t xml:space="preserve">Cloudy Bay - Sauvignon Blanc - Malborough </t>
  </si>
  <si>
    <t>ARGENTINA</t>
  </si>
  <si>
    <t xml:space="preserve">Chardonnay - Torrontes </t>
  </si>
  <si>
    <t xml:space="preserve">Bonarda - Malbec </t>
  </si>
  <si>
    <t>Malbec</t>
  </si>
  <si>
    <t xml:space="preserve">
DOMAINE DOUDET NAUDIN, BURGUNDY</t>
  </si>
  <si>
    <t>SPAIN</t>
  </si>
  <si>
    <t xml:space="preserve">
PEDREGOSA, CAVA CATALAN</t>
  </si>
  <si>
    <t xml:space="preserve">
DOMINIO DE BERZAL, RIOJA</t>
  </si>
  <si>
    <t xml:space="preserve">
EPIFANIO RIBERA &amp; FINCA VILLACRECES, RIBERA DEL DUERO</t>
  </si>
  <si>
    <t>Xarello - Macabeu</t>
  </si>
  <si>
    <t>Tinto Fino</t>
  </si>
  <si>
    <t>Tinto Fino - Cabernet</t>
  </si>
  <si>
    <t xml:space="preserve">
CLOUDY BAY , MALBOROUGH</t>
  </si>
  <si>
    <r>
      <t>LIMITED CHRISTMAS EDITION BOX 3 box of Tea - Pascal Hamour -
1X Christmas White tea  1X Organc Earl grey intense  
1x organic Romacéa herbal tea (</t>
    </r>
    <r>
      <rPr>
        <b/>
        <sz val="12"/>
        <color rgb="FFC00000"/>
        <rFont val="Open Sans"/>
        <family val="2"/>
      </rPr>
      <t>DIGESTION)</t>
    </r>
  </si>
  <si>
    <r>
      <t xml:space="preserve">Organic </t>
    </r>
    <r>
      <rPr>
        <b/>
        <sz val="12"/>
        <color theme="1"/>
        <rFont val="Open Sans"/>
        <family val="2"/>
      </rPr>
      <t>Rooibos Vanilla</t>
    </r>
    <r>
      <rPr>
        <sz val="12"/>
        <color theme="1"/>
        <rFont val="Open Sans"/>
        <family val="2"/>
      </rPr>
      <t xml:space="preserve"> - Pascal Hamour - 5 sachets</t>
    </r>
  </si>
  <si>
    <r>
      <t xml:space="preserve">Organic </t>
    </r>
    <r>
      <rPr>
        <b/>
        <sz val="12"/>
        <color theme="1"/>
        <rFont val="Open Sans"/>
        <family val="2"/>
      </rPr>
      <t xml:space="preserve">Rooibos Cederberg   </t>
    </r>
    <r>
      <rPr>
        <sz val="12"/>
        <color theme="1"/>
        <rFont val="Open Sans"/>
        <family val="2"/>
      </rPr>
      <t>- Pascal Hamour - 5 sachets</t>
    </r>
  </si>
  <si>
    <r>
      <t xml:space="preserve">Organic Infusion </t>
    </r>
    <r>
      <rPr>
        <b/>
        <sz val="12"/>
        <color theme="1"/>
        <rFont val="Open Sans"/>
        <family val="2"/>
      </rPr>
      <t>Verbena Mint</t>
    </r>
    <r>
      <rPr>
        <sz val="12"/>
        <color theme="1"/>
        <rFont val="Open Sans"/>
        <family val="2"/>
      </rPr>
      <t xml:space="preserve"> </t>
    </r>
    <r>
      <rPr>
        <b/>
        <sz val="12"/>
        <color theme="1"/>
        <rFont val="Open Sans"/>
        <family val="2"/>
      </rPr>
      <t xml:space="preserve"> </t>
    </r>
    <r>
      <rPr>
        <sz val="12"/>
        <color theme="1"/>
        <rFont val="Open Sans"/>
        <family val="2"/>
      </rPr>
      <t>- Pascal Hamour - 5 sachets</t>
    </r>
  </si>
  <si>
    <r>
      <t xml:space="preserve">Organic Infusion </t>
    </r>
    <r>
      <rPr>
        <b/>
        <sz val="12"/>
        <color theme="1"/>
        <rFont val="Open Sans"/>
        <family val="2"/>
      </rPr>
      <t>Peppermint</t>
    </r>
    <r>
      <rPr>
        <sz val="12"/>
        <color theme="1"/>
        <rFont val="Open Sans"/>
        <family val="2"/>
      </rPr>
      <t xml:space="preserve">  - Pascal Hamour - 5 sachets</t>
    </r>
  </si>
  <si>
    <r>
      <t xml:space="preserve">Organic Infusion - </t>
    </r>
    <r>
      <rPr>
        <b/>
        <sz val="12"/>
        <color theme="1"/>
        <rFont val="Open Sans"/>
        <family val="2"/>
      </rPr>
      <t>Strawberry</t>
    </r>
    <r>
      <rPr>
        <sz val="12"/>
        <color theme="1"/>
        <rFont val="Open Sans"/>
        <family val="2"/>
      </rPr>
      <t xml:space="preserve"> - Pascal Hamour - 5 sachets</t>
    </r>
  </si>
  <si>
    <r>
      <t xml:space="preserve">Organic Infusion  - </t>
    </r>
    <r>
      <rPr>
        <b/>
        <sz val="12"/>
        <color theme="1"/>
        <rFont val="Open Sans"/>
        <family val="2"/>
      </rPr>
      <t xml:space="preserve">Grapefruit </t>
    </r>
    <r>
      <rPr>
        <sz val="12"/>
        <color theme="1"/>
        <rFont val="Open Sans"/>
        <family val="2"/>
      </rPr>
      <t>- Pascal Hamour  - 5 sachets</t>
    </r>
  </si>
  <si>
    <r>
      <t xml:space="preserve">Organic Infusion  - </t>
    </r>
    <r>
      <rPr>
        <b/>
        <sz val="12"/>
        <color theme="1"/>
        <rFont val="Open Sans"/>
        <family val="2"/>
      </rPr>
      <t>4 seasons</t>
    </r>
    <r>
      <rPr>
        <sz val="12"/>
        <color theme="1"/>
        <rFont val="Open Sans"/>
        <family val="2"/>
      </rPr>
      <t xml:space="preserve"> - Pascal Hamour - 5 sachets</t>
    </r>
  </si>
  <si>
    <r>
      <t xml:space="preserve">Organic Infusion  - Oceania </t>
    </r>
    <r>
      <rPr>
        <b/>
        <sz val="12"/>
        <color theme="1"/>
        <rFont val="Open Sans"/>
        <family val="2"/>
      </rPr>
      <t>DETOX</t>
    </r>
    <r>
      <rPr>
        <sz val="12"/>
        <color theme="1"/>
        <rFont val="Open Sans"/>
        <family val="2"/>
      </rPr>
      <t xml:space="preserve"> - Pascal Hamour - 5 sachets</t>
    </r>
  </si>
  <si>
    <r>
      <t>Organic Infusion  - Melissea</t>
    </r>
    <r>
      <rPr>
        <b/>
        <sz val="12"/>
        <color theme="1"/>
        <rFont val="Open Sans"/>
        <family val="2"/>
      </rPr>
      <t xml:space="preserve"> RELAX</t>
    </r>
    <r>
      <rPr>
        <sz val="12"/>
        <color theme="1"/>
        <rFont val="Open Sans"/>
        <family val="2"/>
      </rPr>
      <t xml:space="preserve"> - Pascal Hamour - 5 sachets</t>
    </r>
  </si>
  <si>
    <r>
      <t>Organic Infusion -</t>
    </r>
    <r>
      <rPr>
        <b/>
        <sz val="12"/>
        <color theme="1"/>
        <rFont val="Open Sans"/>
        <family val="2"/>
      </rPr>
      <t xml:space="preserve"> </t>
    </r>
    <r>
      <rPr>
        <sz val="12"/>
        <color theme="1"/>
        <rFont val="Open Sans"/>
        <family val="2"/>
      </rPr>
      <t xml:space="preserve">Veinocea </t>
    </r>
    <r>
      <rPr>
        <b/>
        <sz val="12"/>
        <color theme="1"/>
        <rFont val="Open Sans"/>
        <family val="2"/>
      </rPr>
      <t>VEINS</t>
    </r>
    <r>
      <rPr>
        <sz val="12"/>
        <color theme="1"/>
        <rFont val="Open Sans"/>
        <family val="2"/>
      </rPr>
      <t xml:space="preserve"> - Pascal Hamour - 5 sachets</t>
    </r>
  </si>
  <si>
    <r>
      <t>Organic Infusion - Tonicea</t>
    </r>
    <r>
      <rPr>
        <b/>
        <sz val="12"/>
        <color theme="1"/>
        <rFont val="Open Sans"/>
        <family val="2"/>
      </rPr>
      <t xml:space="preserve"> TONIC</t>
    </r>
    <r>
      <rPr>
        <sz val="12"/>
        <color theme="1"/>
        <rFont val="Open Sans"/>
        <family val="2"/>
      </rPr>
      <t xml:space="preserve"> - Pascal Hamour - 5 sachets</t>
    </r>
  </si>
  <si>
    <r>
      <t xml:space="preserve">Organic </t>
    </r>
    <r>
      <rPr>
        <b/>
        <sz val="12"/>
        <color theme="1"/>
        <rFont val="Open Sans"/>
        <family val="2"/>
      </rPr>
      <t>Darjeeling Imperial</t>
    </r>
    <r>
      <rPr>
        <sz val="12"/>
        <color theme="1"/>
        <rFont val="Open Sans"/>
        <family val="2"/>
      </rPr>
      <t xml:space="preserve"> - Pascal Hamour - </t>
    </r>
    <r>
      <rPr>
        <b/>
        <sz val="12"/>
        <color theme="1"/>
        <rFont val="Open Sans"/>
        <family val="2"/>
      </rPr>
      <t>5 sachets</t>
    </r>
  </si>
  <si>
    <r>
      <rPr>
        <sz val="12"/>
        <color theme="1"/>
        <rFont val="Open Sans"/>
        <family val="2"/>
      </rPr>
      <t>Organic</t>
    </r>
    <r>
      <rPr>
        <b/>
        <sz val="12"/>
        <color theme="1"/>
        <rFont val="Open Sans"/>
        <family val="2"/>
      </rPr>
      <t xml:space="preserve"> Smoked Lapsang Souchong </t>
    </r>
    <r>
      <rPr>
        <sz val="12"/>
        <color theme="1"/>
        <rFont val="Open Sans"/>
        <family val="2"/>
      </rPr>
      <t xml:space="preserve">- Pascal Hamour - </t>
    </r>
    <r>
      <rPr>
        <b/>
        <sz val="12"/>
        <color theme="1"/>
        <rFont val="Open Sans"/>
        <family val="2"/>
      </rPr>
      <t xml:space="preserve"> 5 sachets</t>
    </r>
  </si>
  <si>
    <r>
      <t xml:space="preserve">Organic </t>
    </r>
    <r>
      <rPr>
        <b/>
        <sz val="12"/>
        <color theme="1"/>
        <rFont val="Open Sans"/>
        <family val="2"/>
      </rPr>
      <t>Vanilla Infused</t>
    </r>
    <r>
      <rPr>
        <sz val="12"/>
        <color theme="1"/>
        <rFont val="Open Sans"/>
        <family val="2"/>
      </rPr>
      <t xml:space="preserve"> Black Tea - Pascal Hamour - </t>
    </r>
    <r>
      <rPr>
        <b/>
        <sz val="12"/>
        <color theme="1"/>
        <rFont val="Open Sans"/>
        <family val="2"/>
      </rPr>
      <t xml:space="preserve"> 5 sachets</t>
    </r>
  </si>
  <si>
    <r>
      <t>Organic Green Tea</t>
    </r>
    <r>
      <rPr>
        <b/>
        <sz val="12"/>
        <color theme="1"/>
        <rFont val="Open Sans"/>
        <family val="2"/>
      </rPr>
      <t xml:space="preserve"> 4 Red Fruits </t>
    </r>
    <r>
      <rPr>
        <sz val="12"/>
        <color theme="1"/>
        <rFont val="Open Sans"/>
        <family val="2"/>
      </rPr>
      <t xml:space="preserve"> - Pascal Hamour -</t>
    </r>
    <r>
      <rPr>
        <b/>
        <sz val="12"/>
        <color theme="1"/>
        <rFont val="Open Sans"/>
        <family val="2"/>
      </rPr>
      <t xml:space="preserve"> </t>
    </r>
    <r>
      <rPr>
        <sz val="12"/>
        <color theme="1"/>
        <rFont val="Open Sans"/>
        <family val="2"/>
      </rPr>
      <t>5 sachets</t>
    </r>
  </si>
  <si>
    <r>
      <t xml:space="preserve">Organic China </t>
    </r>
    <r>
      <rPr>
        <b/>
        <sz val="12"/>
        <color theme="1"/>
        <rFont val="Open Sans"/>
        <family val="2"/>
      </rPr>
      <t>Jasmine</t>
    </r>
    <r>
      <rPr>
        <sz val="12"/>
        <color theme="1"/>
        <rFont val="Open Sans"/>
        <family val="2"/>
      </rPr>
      <t xml:space="preserve"> - Pascal Hamour - 5 sachets</t>
    </r>
  </si>
  <si>
    <r>
      <t xml:space="preserve">Tasting Box Box - MOI My Organic Infusion </t>
    </r>
    <r>
      <rPr>
        <b/>
        <sz val="12"/>
        <color rgb="FFC00000"/>
        <rFont val="Open Sans"/>
        <family val="2"/>
      </rPr>
      <t>- 64 Sachet of 8 different Flavours</t>
    </r>
  </si>
  <si>
    <r>
      <t xml:space="preserve">LIMITED CHRISTMAS EDITION  White christmas tea box - Pascal Hamour - </t>
    </r>
    <r>
      <rPr>
        <b/>
        <sz val="12"/>
        <color rgb="FFC00000"/>
        <rFont val="Open Sans"/>
        <family val="2"/>
      </rPr>
      <t xml:space="preserve">15 Sachets </t>
    </r>
  </si>
  <si>
    <t>Iberico Ham Flavoured Premium Chips - Torres Selecta 150g</t>
  </si>
  <si>
    <t>Vinegar Flavoured Premium Chips - Torres Selecta 125g</t>
  </si>
  <si>
    <t>Unit</t>
  </si>
  <si>
    <t>Rice Acquerello Risotto  2.5kg</t>
  </si>
  <si>
    <t xml:space="preserve">Cantabrian Anchovy fillets in olive oil -  Bahia de la Concha 50g </t>
  </si>
  <si>
    <t>Truffled Manchego - Sheep - Spain</t>
  </si>
  <si>
    <t>Manchego - Semi-Cured - Sheep - Pastor - Spain</t>
  </si>
  <si>
    <t xml:space="preserve">Mahon Cheese - Cured - Cow - Spain </t>
  </si>
  <si>
    <t>TOTAL NON ALCOHOLIC BEVERAGES</t>
  </si>
  <si>
    <t xml:space="preserve">Butter &amp; Caviar - 45g </t>
  </si>
  <si>
    <r>
      <t xml:space="preserve">Cereal Organice Sliced bread Wheat - </t>
    </r>
    <r>
      <rPr>
        <b/>
        <sz val="12"/>
        <color rgb="FFFF0000"/>
        <rFont val="Open Sans"/>
        <family val="2"/>
      </rPr>
      <t xml:space="preserve">GLUTEN FREE Palm Oil free - Quinoa/ Flax seed/sourdough/Sunflower seeds </t>
    </r>
    <r>
      <rPr>
        <sz val="12"/>
        <color rgb="FFFF0000"/>
        <rFont val="Open Sans"/>
        <family val="2"/>
      </rPr>
      <t>- Schär - 270G</t>
    </r>
  </si>
  <si>
    <r>
      <t xml:space="preserve">Hamburger breads - </t>
    </r>
    <r>
      <rPr>
        <b/>
        <sz val="12"/>
        <color rgb="FFFF0000"/>
        <rFont val="Open Sans"/>
        <family val="2"/>
      </rPr>
      <t>GLUTEN FREE lactose free preservative free high in Fibre</t>
    </r>
    <r>
      <rPr>
        <sz val="12"/>
        <color rgb="FFFF0000"/>
        <rFont val="Open Sans"/>
        <family val="2"/>
      </rPr>
      <t xml:space="preserve"> - Schär - 4X75G</t>
    </r>
  </si>
  <si>
    <r>
      <t xml:space="preserve">Mini Baguettes - </t>
    </r>
    <r>
      <rPr>
        <b/>
        <sz val="12"/>
        <color rgb="FFFF0000"/>
        <rFont val="Open Sans"/>
        <family val="2"/>
      </rPr>
      <t>GLUTEN FREE lactose free preservative free high in Fibre WITH SOURDOUGH</t>
    </r>
    <r>
      <rPr>
        <sz val="12"/>
        <color rgb="FFFF0000"/>
        <rFont val="Open Sans"/>
        <family val="2"/>
      </rPr>
      <t xml:space="preserve"> - Schär - 2X75G</t>
    </r>
  </si>
  <si>
    <r>
      <t xml:space="preserve">Baguette Rustic Organic - </t>
    </r>
    <r>
      <rPr>
        <b/>
        <sz val="12"/>
        <color rgb="FFFF0000"/>
        <rFont val="Open Sans"/>
        <family val="2"/>
      </rPr>
      <t xml:space="preserve">GLUTEN FREE Palm oil &amp; Lactose Free  </t>
    </r>
    <r>
      <rPr>
        <sz val="12"/>
        <color rgb="FFFF0000"/>
        <rFont val="Open Sans"/>
        <family val="2"/>
      </rPr>
      <t>- Schnitzer - 2X160G</t>
    </r>
  </si>
  <si>
    <t xml:space="preserve">Peas Green - Fresh Green Peas </t>
  </si>
  <si>
    <t xml:space="preserve">Fritures (seafood shapes) Sachet - dark &amp; milk chocolate - Cluizel - 100g </t>
  </si>
  <si>
    <t>Sea shell shapes praline chocolates assortment - Cluizel - 130g</t>
  </si>
  <si>
    <t>Tequila Mijenta Blanco 100% Agave</t>
  </si>
  <si>
    <t>Tequila Mijenta Reposado 100% Agave</t>
  </si>
  <si>
    <t>Tequila Hijole Cristalino 100% Agave</t>
  </si>
  <si>
    <r>
      <t xml:space="preserve">Baguette sandwich - </t>
    </r>
    <r>
      <rPr>
        <b/>
        <sz val="12"/>
        <color rgb="FFFF0000"/>
        <rFont val="Open Sans"/>
        <family val="2"/>
      </rPr>
      <t xml:space="preserve">GLUTEN FREE </t>
    </r>
    <r>
      <rPr>
        <sz val="12"/>
        <color rgb="FFFF0000"/>
        <rFont val="Open Sans"/>
        <family val="2"/>
      </rPr>
      <t xml:space="preserve">- Glutabye - 150G </t>
    </r>
  </si>
  <si>
    <r>
      <t xml:space="preserve">Ciabattine rustica </t>
    </r>
    <r>
      <rPr>
        <b/>
        <sz val="12"/>
        <color rgb="FFFF0000"/>
        <rFont val="Open Sans"/>
        <family val="2"/>
      </rPr>
      <t>GLUTEN FREE lactose free preservative free high in Fibre</t>
    </r>
    <r>
      <rPr>
        <sz val="12"/>
        <color rgb="FFFF0000"/>
        <rFont val="Open Sans"/>
        <family val="2"/>
      </rPr>
      <t xml:space="preserve"> - Schär - 4X50G</t>
    </r>
  </si>
  <si>
    <t xml:space="preserve">Fresh Black Figs </t>
  </si>
  <si>
    <t xml:space="preserve">Apricot fresh </t>
  </si>
  <si>
    <r>
      <t xml:space="preserve">Pizza Dough Base  </t>
    </r>
    <r>
      <rPr>
        <b/>
        <sz val="12"/>
        <color rgb="FFC00000"/>
        <rFont val="Open Sans"/>
        <family val="2"/>
      </rPr>
      <t>GLUTEN FREE Vegan Wheat &amp; Lactose Free WITH SOURDOUGH</t>
    </r>
    <r>
      <rPr>
        <sz val="12"/>
        <color rgb="FFC00000"/>
        <rFont val="Open Sans"/>
        <family val="2"/>
      </rPr>
      <t>- Schär - 2X150G</t>
    </r>
  </si>
  <si>
    <t xml:space="preserve">Chaource - creamy Firm - Cow - France </t>
  </si>
  <si>
    <t>Delice de Pommard - Fresh Cow creamy cheese with mustard seeds coat - France - 200g</t>
  </si>
  <si>
    <t xml:space="preserve">Feta Cheese - Sheep &amp; Goat - Greece - 200g </t>
  </si>
  <si>
    <t xml:space="preserve">UNIT </t>
  </si>
  <si>
    <t>Cream Cheese - Labneh - Greece - 500g</t>
  </si>
  <si>
    <t xml:space="preserve">Mustard Truffled  - Maille - 250g </t>
  </si>
  <si>
    <r>
      <t xml:space="preserve">Spaghetti </t>
    </r>
    <r>
      <rPr>
        <b/>
        <sz val="12"/>
        <rFont val="Open Sans"/>
        <family val="2"/>
      </rPr>
      <t xml:space="preserve">gluten free </t>
    </r>
    <r>
      <rPr>
        <sz val="12"/>
        <rFont val="Open Sans"/>
        <family val="2"/>
      </rPr>
      <t>- Schar - 500G</t>
    </r>
  </si>
  <si>
    <r>
      <t xml:space="preserve">Penne </t>
    </r>
    <r>
      <rPr>
        <b/>
        <sz val="12"/>
        <rFont val="Open Sans"/>
        <family val="2"/>
      </rPr>
      <t xml:space="preserve">gluten free </t>
    </r>
    <r>
      <rPr>
        <sz val="12"/>
        <rFont val="Open Sans"/>
        <family val="2"/>
      </rPr>
      <t>- Schar - 500G</t>
    </r>
  </si>
  <si>
    <t>Boquerones White Anchovy in Vinegar - Bahia de La Concha - 90g</t>
  </si>
  <si>
    <t xml:space="preserve">TRIO Fruits - BLUEBERRY - RASPBERRY - BLACKBERRY - 250G </t>
  </si>
  <si>
    <r>
      <t xml:space="preserve">GUAVA CHEESE BAR  </t>
    </r>
    <r>
      <rPr>
        <b/>
        <sz val="12"/>
        <color theme="1"/>
        <rFont val="Open Sans"/>
        <family val="2"/>
      </rPr>
      <t>PATE DE FRUIT</t>
    </r>
    <r>
      <rPr>
        <sz val="12"/>
        <color theme="1"/>
        <rFont val="Open Sans"/>
        <family val="2"/>
      </rPr>
      <t xml:space="preserve"> - Apricot - François Doucet - 30g</t>
    </r>
  </si>
  <si>
    <r>
      <t xml:space="preserve">GUAVA CHEESEBAR </t>
    </r>
    <r>
      <rPr>
        <b/>
        <sz val="12"/>
        <color theme="1"/>
        <rFont val="Open Sans"/>
        <family val="2"/>
      </rPr>
      <t xml:space="preserve">PATE DE FRUIT </t>
    </r>
    <r>
      <rPr>
        <sz val="12"/>
        <color theme="1"/>
        <rFont val="Open Sans"/>
        <family val="2"/>
      </rPr>
      <t xml:space="preserve">- Pear - François Doucet - 30g </t>
    </r>
  </si>
  <si>
    <r>
      <t xml:space="preserve">GUAVA CHEESE BAR </t>
    </r>
    <r>
      <rPr>
        <b/>
        <sz val="12"/>
        <color theme="1"/>
        <rFont val="Open Sans"/>
        <family val="2"/>
      </rPr>
      <t>PATE DE FRUIT</t>
    </r>
    <r>
      <rPr>
        <sz val="12"/>
        <color theme="1"/>
        <rFont val="Open Sans"/>
        <family val="2"/>
      </rPr>
      <t xml:space="preserve"> - Blueberry - François Doucet - 30g</t>
    </r>
  </si>
  <si>
    <r>
      <rPr>
        <b/>
        <sz val="12"/>
        <color theme="1"/>
        <rFont val="Open Sans"/>
        <family val="2"/>
      </rPr>
      <t>WHOLE BEANS</t>
    </r>
    <r>
      <rPr>
        <sz val="12"/>
        <color theme="1"/>
        <rFont val="Open Sans"/>
        <family val="2"/>
      </rPr>
      <t xml:space="preserve"> -ESPRESSO - Hausbrandt - 1KG </t>
    </r>
  </si>
  <si>
    <r>
      <rPr>
        <b/>
        <sz val="12"/>
        <color theme="1"/>
        <rFont val="Open Sans"/>
        <family val="2"/>
      </rPr>
      <t>WHOLE BEANS</t>
    </r>
    <r>
      <rPr>
        <sz val="12"/>
        <color theme="1"/>
        <rFont val="Open Sans"/>
        <family val="2"/>
      </rPr>
      <t xml:space="preserve"> -GOURMET COLUMBUS - Hausbrandt - 1KG </t>
    </r>
  </si>
  <si>
    <r>
      <t xml:space="preserve">WHOLE BEANS - </t>
    </r>
    <r>
      <rPr>
        <sz val="12"/>
        <color theme="1"/>
        <rFont val="Open Sans"/>
        <family val="2"/>
      </rPr>
      <t xml:space="preserve">ACADEMIA - Hausbrandt - 1KG </t>
    </r>
  </si>
  <si>
    <r>
      <rPr>
        <b/>
        <sz val="8"/>
        <color theme="1"/>
        <rFont val="Calibri"/>
        <family val="2"/>
        <scheme val="minor"/>
      </rPr>
      <t>GROUNDED COFFE</t>
    </r>
    <r>
      <rPr>
        <sz val="11"/>
        <color theme="1"/>
        <rFont val="Calibri"/>
        <family val="2"/>
        <scheme val="minor"/>
      </rPr>
      <t xml:space="preserve"> </t>
    </r>
    <r>
      <rPr>
        <sz val="16"/>
        <color theme="1"/>
        <rFont val="Calibri (Body)"/>
      </rPr>
      <t>- NERO ESPRESSO - Hausbrandt - 250G</t>
    </r>
  </si>
  <si>
    <r>
      <rPr>
        <b/>
        <sz val="8"/>
        <color theme="1"/>
        <rFont val="Calibri"/>
        <family val="2"/>
        <scheme val="minor"/>
      </rPr>
      <t>GROUNDED COFFE</t>
    </r>
    <r>
      <rPr>
        <sz val="11"/>
        <color theme="1"/>
        <rFont val="Calibri"/>
        <family val="2"/>
        <scheme val="minor"/>
      </rPr>
      <t xml:space="preserve"> </t>
    </r>
    <r>
      <rPr>
        <sz val="14"/>
        <color theme="1"/>
        <rFont val="Calibri (Body)"/>
      </rPr>
      <t>-</t>
    </r>
    <r>
      <rPr>
        <sz val="16"/>
        <color theme="1"/>
        <rFont val="Calibri (Body)"/>
      </rPr>
      <t xml:space="preserve"> AMERICANO- Hausbrandt - 250G</t>
    </r>
  </si>
  <si>
    <r>
      <rPr>
        <b/>
        <sz val="8"/>
        <color theme="1"/>
        <rFont val="Calibri"/>
        <family val="2"/>
        <scheme val="minor"/>
      </rPr>
      <t>GROUNDED COFFE</t>
    </r>
    <r>
      <rPr>
        <sz val="11"/>
        <color theme="1"/>
        <rFont val="Calibri"/>
        <family val="2"/>
        <scheme val="minor"/>
      </rPr>
      <t xml:space="preserve"> -</t>
    </r>
    <r>
      <rPr>
        <sz val="16"/>
        <color theme="1"/>
        <rFont val="Calibri (Body)"/>
      </rPr>
      <t xml:space="preserve"> </t>
    </r>
    <r>
      <rPr>
        <b/>
        <sz val="16"/>
        <color theme="1"/>
        <rFont val="Calibri (Body)"/>
      </rPr>
      <t xml:space="preserve">DECAFEINE CAFE MACINATO </t>
    </r>
    <r>
      <rPr>
        <sz val="16"/>
        <color theme="1"/>
        <rFont val="Calibri (Body)"/>
      </rPr>
      <t xml:space="preserve"> - Hausbrandt - 250G</t>
    </r>
  </si>
  <si>
    <r>
      <rPr>
        <b/>
        <sz val="8"/>
        <color theme="1"/>
        <rFont val="Calibri"/>
        <family val="2"/>
        <scheme val="minor"/>
      </rPr>
      <t>GROUNDED COFFE</t>
    </r>
    <r>
      <rPr>
        <sz val="16"/>
        <color theme="1"/>
        <rFont val="Calibri (Body)"/>
      </rPr>
      <t xml:space="preserve"> - QUALITA ROSSA  - Hausbrandt - 250G</t>
    </r>
  </si>
  <si>
    <t>Sesame spicy Oil -  La Yu - 33ml</t>
  </si>
  <si>
    <r>
      <rPr>
        <b/>
        <sz val="12"/>
        <color theme="1"/>
        <rFont val="Open Sans"/>
        <family val="2"/>
      </rPr>
      <t xml:space="preserve">Wheat Tortilla Mexicana </t>
    </r>
    <r>
      <rPr>
        <sz val="12"/>
        <color theme="1"/>
        <rFont val="Open Sans"/>
        <family val="2"/>
      </rPr>
      <t>15CM diam. -  Pepe Comala - 20  pieces</t>
    </r>
  </si>
  <si>
    <r>
      <rPr>
        <b/>
        <sz val="12"/>
        <color theme="1"/>
        <rFont val="Open Sans"/>
        <family val="2"/>
      </rPr>
      <t xml:space="preserve">Corn Tortilla Mexicana </t>
    </r>
    <r>
      <rPr>
        <sz val="12"/>
        <color theme="1"/>
        <rFont val="Open Sans"/>
        <family val="2"/>
      </rPr>
      <t xml:space="preserve">15CM diam. - Pepe Comala - 20  pieces - </t>
    </r>
    <r>
      <rPr>
        <b/>
        <sz val="12"/>
        <color theme="1"/>
        <rFont val="Open Sans"/>
        <family val="2"/>
      </rPr>
      <t>GLUTEN FREE</t>
    </r>
  </si>
  <si>
    <r>
      <rPr>
        <b/>
        <sz val="12"/>
        <color theme="1"/>
        <rFont val="Open Sans"/>
        <family val="2"/>
      </rPr>
      <t xml:space="preserve">VEGGIES 6 flavours Pasta </t>
    </r>
    <r>
      <rPr>
        <sz val="12"/>
        <color theme="1"/>
        <rFont val="Open Sans"/>
        <family val="2"/>
      </rPr>
      <t>: Tomato/Squid Ink/Curry/Mushroom/Spinach/Anis - Fabre - 250g</t>
    </r>
  </si>
  <si>
    <r>
      <t xml:space="preserve">Faye Italia Pasta Taggliolini  TAJARIN </t>
    </r>
    <r>
      <rPr>
        <b/>
        <sz val="12"/>
        <color theme="1"/>
        <rFont val="Open Sans"/>
        <family val="2"/>
      </rPr>
      <t>with white truffle</t>
    </r>
    <r>
      <rPr>
        <sz val="12"/>
        <color theme="1"/>
        <rFont val="Open Sans"/>
        <family val="2"/>
      </rPr>
      <t xml:space="preserve"> 250g</t>
    </r>
  </si>
  <si>
    <r>
      <t xml:space="preserve">Faye Italia Pasta Taggliolini  TAJARIN </t>
    </r>
    <r>
      <rPr>
        <b/>
        <sz val="12"/>
        <color theme="1"/>
        <rFont val="Open Sans"/>
        <family val="2"/>
      </rPr>
      <t>with black truffle</t>
    </r>
    <r>
      <rPr>
        <sz val="12"/>
        <color theme="1"/>
        <rFont val="Open Sans"/>
        <family val="2"/>
      </rPr>
      <t xml:space="preserve"> 250g</t>
    </r>
  </si>
  <si>
    <t>Tapioca pearls - Tipiak - 300g</t>
  </si>
  <si>
    <t xml:space="preserve">Quinoa Mixed - Organic - 500g </t>
  </si>
  <si>
    <t xml:space="preserve">Rice Jasmin - Tilda - 1kg </t>
  </si>
  <si>
    <t xml:space="preserve">Fregula Tostata - 500g </t>
  </si>
  <si>
    <t>Squid inked Pasta - Fabre - 250G</t>
  </si>
  <si>
    <t xml:space="preserve">Black Olive Tapenade with anchovy - Les belles de Marseille - 110g </t>
  </si>
  <si>
    <t xml:space="preserve">Green Olive Tapenade with anchovy - Les belles de Marseille - 110g </t>
  </si>
  <si>
    <t xml:space="preserve">Anchovy Paste - AnchoÏade - Les belles de Marseille - 110g </t>
  </si>
  <si>
    <t>Yellow Chili (bell pepper) Sauce  - 435g</t>
  </si>
  <si>
    <t>Gizzard Duck - Lafitte - 800G</t>
  </si>
  <si>
    <r>
      <t xml:space="preserve">Oxtail </t>
    </r>
    <r>
      <rPr>
        <b/>
        <sz val="12"/>
        <color theme="1"/>
        <rFont val="Open Sans"/>
        <family val="2"/>
      </rPr>
      <t>ready to eat</t>
    </r>
    <r>
      <rPr>
        <sz val="12"/>
        <color theme="1"/>
        <rFont val="Open Sans"/>
        <family val="2"/>
      </rPr>
      <t xml:space="preserve"> - Stew with onion and Carrots  - Miset - 400g</t>
    </r>
  </si>
  <si>
    <t xml:space="preserve">Leg Confit - 5 units - 1.6Kg </t>
  </si>
  <si>
    <t xml:space="preserve">Spring Onion </t>
  </si>
  <si>
    <r>
      <t xml:space="preserve">Tomatoes Heirloom Assortment </t>
    </r>
    <r>
      <rPr>
        <b/>
        <sz val="12"/>
        <rFont val="Open Sans"/>
        <family val="2"/>
      </rPr>
      <t>beef heart -  yellow pineapple - Green Zebra</t>
    </r>
  </si>
  <si>
    <t>conference Pear</t>
  </si>
  <si>
    <t>Sauternes Sweet white wine 100g -MAISON DE LA CONFITURE</t>
  </si>
  <si>
    <t>500GR</t>
  </si>
  <si>
    <t>Baerries - 50G</t>
  </si>
  <si>
    <t>Premium Gold Ocietres - 50G</t>
  </si>
  <si>
    <t>Baerries - 125G</t>
  </si>
  <si>
    <t>Premium Gold Ocietres - 125G</t>
  </si>
  <si>
    <t>Baerries - 250G</t>
  </si>
  <si>
    <t>Premium Gold Ocietres - 250G</t>
  </si>
  <si>
    <t>Premium Gold Ocietres - 500G</t>
  </si>
  <si>
    <t xml:space="preserve">Radish pink - France </t>
  </si>
  <si>
    <r>
      <t>Mushroom</t>
    </r>
    <r>
      <rPr>
        <b/>
        <sz val="12"/>
        <color theme="1"/>
        <rFont val="Open Sans"/>
        <family val="2"/>
      </rPr>
      <t xml:space="preserve"> Dried </t>
    </r>
    <r>
      <rPr>
        <sz val="12"/>
        <color theme="1"/>
        <rFont val="Open Sans"/>
        <family val="2"/>
      </rPr>
      <t xml:space="preserve">Black Trumpettes - Trompettes des Maures - 130g </t>
    </r>
  </si>
  <si>
    <t xml:space="preserve">Miso Paste - White - 1kg </t>
  </si>
  <si>
    <t xml:space="preserve">Soba Pasta - 270g </t>
  </si>
  <si>
    <t>Ivory  White Chocolate/Lemon/Raspberries/Banana - Michel Cluizel - 30g Bar</t>
  </si>
  <si>
    <t xml:space="preserve">Caroussel music box with chocolate waffles - 400g - Dulceria </t>
  </si>
  <si>
    <t>FRENCH GUAVA CHEESE  , FRUIT PASTE CHOCOLATES, RAISINS IN ALCOHOL,</t>
  </si>
  <si>
    <t>Almond coated in Milk &amp; White Chocolate &amp; Raspberry Fruit Paste heart - François Doucet - 200G</t>
  </si>
  <si>
    <t>Lemon Fruit Paste, Milk &amp; White Chocolate Coated- François Doucet - 200G</t>
  </si>
  <si>
    <t>Orange Fruit Paste, Milk &amp; White Chocolate Coated- François Doucet - 200G</t>
  </si>
  <si>
    <t>Mandarin Fruit Paste, Milk &amp; White Chocolate Coated- François Doucet - 200G</t>
  </si>
  <si>
    <t>Mayonaise Kwepie 450g</t>
  </si>
  <si>
    <t xml:space="preserve">
BILLECART SALMON, CHAMPAGNE</t>
  </si>
  <si>
    <t>Poultry Dry Stock paste- Fond de Volaille 500G - Ariake</t>
  </si>
  <si>
    <t>Veal Dry Stock paste - Fond de Veau 500g - Ariake</t>
  </si>
  <si>
    <t>Fish Stock Paste - Fumet de poisson 500g - Ariake</t>
  </si>
  <si>
    <t xml:space="preserve">Chicken stock 1L - Chef </t>
  </si>
  <si>
    <t xml:space="preserve">Veal stock 1L - Chef </t>
  </si>
  <si>
    <t xml:space="preserve">Demi - Glace  1L - Chef </t>
  </si>
  <si>
    <t xml:space="preserve">Ramen pasta - 270g </t>
  </si>
  <si>
    <t xml:space="preserve">Quinoa Red - Organic - Primeal - 500g </t>
  </si>
  <si>
    <t xml:space="preserve">Tuna Red Loin in olice oil  - El Tato - 115g </t>
  </si>
  <si>
    <t xml:space="preserve">Tuna Lomo Albacore in olive oil - El tato - 115g </t>
  </si>
  <si>
    <t xml:space="preserve">Tuna Auxide fillets  in olive oil &amp; piquillos - 115g </t>
  </si>
  <si>
    <t>Eggplant</t>
  </si>
  <si>
    <t xml:space="preserve">Abondance - Cow - Switzerland </t>
  </si>
  <si>
    <t>Burratina x1 - Cow + Cream - Italy</t>
  </si>
  <si>
    <t xml:space="preserve">Cream Cheese - Philadelphia - 235g </t>
  </si>
  <si>
    <t xml:space="preserve">Cream Liquit - Bourg Fleuri - 1L </t>
  </si>
  <si>
    <r>
      <rPr>
        <b/>
        <sz val="12"/>
        <color rgb="FFC00000"/>
        <rFont val="Open Sans"/>
        <family val="2"/>
      </rPr>
      <t>Coq au Vin:</t>
    </r>
    <r>
      <rPr>
        <sz val="12"/>
        <color rgb="FFC00000"/>
        <rFont val="Open Sans"/>
        <family val="2"/>
      </rPr>
      <t xml:space="preserve"> Red Wine Lardons and Mushrooms</t>
    </r>
  </si>
  <si>
    <t>Caprice des Vignes, Raisin coated in Milk &amp; White Chocolate  - François Doucet - 200G</t>
  </si>
  <si>
    <r>
      <t xml:space="preserve">Soy Sauce </t>
    </r>
    <r>
      <rPr>
        <b/>
        <sz val="12"/>
        <rFont val="Open Sans"/>
        <family val="2"/>
      </rPr>
      <t>Gluten Free</t>
    </r>
    <r>
      <rPr>
        <sz val="12"/>
        <rFont val="Open Sans"/>
        <family val="2"/>
      </rPr>
      <t xml:space="preserve"> Tamari Yamasa 150ml</t>
    </r>
  </si>
  <si>
    <t xml:space="preserve">Coconut Milk - 1L </t>
  </si>
  <si>
    <t xml:space="preserve">Coconut Cream - 200G </t>
  </si>
  <si>
    <t xml:space="preserve">FRUIT JUICES </t>
  </si>
  <si>
    <t xml:space="preserve">PUR JUICE ORANGE PRESSED - ANDROS - 1L </t>
  </si>
  <si>
    <t xml:space="preserve">COW &amp; BUFFALA CHEESE </t>
  </si>
  <si>
    <t xml:space="preserve">Mascarpone - Igor - Cow - 250g - Italy </t>
  </si>
  <si>
    <t>GOAT &amp; SHEEP CHEESE</t>
  </si>
  <si>
    <r>
      <t xml:space="preserve">Servilleta Cheese - Semi Cured - </t>
    </r>
    <r>
      <rPr>
        <b/>
        <sz val="12"/>
        <color theme="1"/>
        <rFont val="Open Sans"/>
        <family val="2"/>
      </rPr>
      <t xml:space="preserve">Goat &amp; Cow </t>
    </r>
    <r>
      <rPr>
        <sz val="12"/>
        <color theme="1"/>
        <rFont val="Open Sans"/>
        <family val="2"/>
      </rPr>
      <t xml:space="preserve">- Spain </t>
    </r>
  </si>
  <si>
    <t xml:space="preserve">Vacherin Fribourgeois - cow - Switzerland </t>
  </si>
  <si>
    <t>Candy Bag Marshmallow  200Gr</t>
  </si>
  <si>
    <r>
      <t xml:space="preserve">Candy Bag Sour 200Gr </t>
    </r>
    <r>
      <rPr>
        <b/>
        <sz val="12"/>
        <rFont val="Open Sans"/>
        <family val="2"/>
      </rPr>
      <t>vegan</t>
    </r>
  </si>
  <si>
    <t>Candy Bag Sour 200Gr</t>
  </si>
  <si>
    <t>Candy Bag Soft Sweet 200Gr</t>
  </si>
  <si>
    <t xml:space="preserve">Ramen Pasta Organic - 270g </t>
  </si>
  <si>
    <t xml:space="preserve">Soba pasta Organic  - 270g </t>
  </si>
  <si>
    <t xml:space="preserve">Chai Tea 70cl </t>
  </si>
  <si>
    <t xml:space="preserve">JUICE PINEAPPLE PRESSED - ANDROS - 1L </t>
  </si>
  <si>
    <r>
      <rPr>
        <b/>
        <sz val="12"/>
        <color theme="1"/>
        <rFont val="Open Sans"/>
        <family val="2"/>
      </rPr>
      <t>Limited edition</t>
    </r>
    <r>
      <rPr>
        <sz val="12"/>
        <color theme="1"/>
        <rFont val="Open Sans"/>
        <family val="2"/>
      </rPr>
      <t xml:space="preserve"> Red  LUXE box  - Pascal Hamour - (reusable) </t>
    </r>
    <r>
      <rPr>
        <b/>
        <sz val="12"/>
        <color theme="1"/>
        <rFont val="Open Sans"/>
        <family val="2"/>
      </rPr>
      <t xml:space="preserve">20 tea bags assortment </t>
    </r>
  </si>
  <si>
    <t>Fever Tree - Soda Water  20cl</t>
  </si>
  <si>
    <t>Premium Truffle Potatoe Chips - Torres Selecta 40g</t>
  </si>
  <si>
    <t xml:space="preserve">Rice Long Basmati - High Best Quality - World Rice - 1KG </t>
  </si>
  <si>
    <t xml:space="preserve">Sardines  &amp; Pastis Mousse/spread - Les Belles de Marseille - 110g </t>
  </si>
  <si>
    <t>Mackerel Rillette/spread  with lime - La belle Iloise - 60g</t>
  </si>
  <si>
    <t xml:space="preserve">Mackerel Rillette/ spread seaweed &amp; lemon - La belle Iloise - 60g </t>
  </si>
  <si>
    <t xml:space="preserve">Tuna &amp; Green pepper Rillette/Spread - La belle Iloise - 60g </t>
  </si>
  <si>
    <t>SNAKCS SALTED SHORTBREAD  BISCUITS CHIPS</t>
  </si>
  <si>
    <t>Shrimp Carabinero (Red/Mozambic) - Frip - 800g X10</t>
  </si>
  <si>
    <t>Sea Bream Royal 1/1.5KG</t>
  </si>
  <si>
    <t>TAPAS</t>
  </si>
  <si>
    <t xml:space="preserve">TARAMAS &amp; SPREAD </t>
  </si>
  <si>
    <t>SMOKED SALMON / FISH</t>
  </si>
  <si>
    <r>
      <t xml:space="preserve">Beetroot </t>
    </r>
    <r>
      <rPr>
        <b/>
        <sz val="12"/>
        <rFont val="Open Sans"/>
        <family val="2"/>
      </rPr>
      <t>cooked Vacuumed</t>
    </r>
  </si>
  <si>
    <r>
      <t>Barquette</t>
    </r>
    <r>
      <rPr>
        <b/>
        <sz val="12"/>
        <color theme="1"/>
        <rFont val="Open Sans"/>
        <family val="2"/>
      </rPr>
      <t xml:space="preserve"> Apricot Special Price 2 boxes of 120G // </t>
    </r>
    <r>
      <rPr>
        <sz val="12"/>
        <color theme="1"/>
        <rFont val="Open Sans"/>
        <family val="2"/>
      </rPr>
      <t xml:space="preserve">3 packs of 6units X2 - LU - </t>
    </r>
    <r>
      <rPr>
        <i/>
        <sz val="12"/>
        <color theme="1"/>
        <rFont val="Open Sans"/>
        <family val="2"/>
      </rPr>
      <t xml:space="preserve">soft biscuit with jam heart </t>
    </r>
  </si>
  <si>
    <r>
      <t>Barquette</t>
    </r>
    <r>
      <rPr>
        <b/>
        <sz val="12"/>
        <color theme="1"/>
        <rFont val="Open Sans"/>
        <family val="2"/>
      </rPr>
      <t xml:space="preserve"> Milk Chocolate  Special Price 2 boxes of 120G // </t>
    </r>
    <r>
      <rPr>
        <sz val="12"/>
        <color theme="1"/>
        <rFont val="Open Sans"/>
        <family val="2"/>
      </rPr>
      <t xml:space="preserve">3 packs of 6units X2 - LU - </t>
    </r>
    <r>
      <rPr>
        <i/>
        <sz val="12"/>
        <color theme="1"/>
        <rFont val="Open Sans"/>
        <family val="2"/>
      </rPr>
      <t>soft biscuit with chocolate paste</t>
    </r>
  </si>
  <si>
    <r>
      <t>Barquette</t>
    </r>
    <r>
      <rPr>
        <b/>
        <sz val="12"/>
        <color theme="1"/>
        <rFont val="Open Sans"/>
        <family val="2"/>
      </rPr>
      <t xml:space="preserve"> Strawberry  Special Price 2 boxes of 120G // </t>
    </r>
    <r>
      <rPr>
        <sz val="12"/>
        <color theme="1"/>
        <rFont val="Open Sans"/>
        <family val="2"/>
      </rPr>
      <t xml:space="preserve">3 packs of 6units X2 - LU - </t>
    </r>
    <r>
      <rPr>
        <i/>
        <sz val="12"/>
        <color theme="1"/>
        <rFont val="Open Sans"/>
        <family val="2"/>
      </rPr>
      <t xml:space="preserve">soft biscuit with jam heart </t>
    </r>
  </si>
  <si>
    <r>
      <t>Barquette</t>
    </r>
    <r>
      <rPr>
        <b/>
        <sz val="12"/>
        <color theme="1"/>
        <rFont val="Open Sans"/>
        <family val="2"/>
      </rPr>
      <t xml:space="preserve"> Raspberry Special Price 2 boxes of 120G // </t>
    </r>
    <r>
      <rPr>
        <sz val="12"/>
        <color theme="1"/>
        <rFont val="Open Sans"/>
        <family val="2"/>
      </rPr>
      <t xml:space="preserve">3 packs of 6units X2 - LU - </t>
    </r>
    <r>
      <rPr>
        <i/>
        <sz val="12"/>
        <color theme="1"/>
        <rFont val="Open Sans"/>
        <family val="2"/>
      </rPr>
      <t xml:space="preserve">soft biscuit with jam heart </t>
    </r>
  </si>
  <si>
    <t>Dried Toast - Natural 96% Cereals - Heudebert - 2 X17 units - 300G</t>
  </si>
  <si>
    <t>Lady Finger - Boudoir Biscuit - Bonne Maman - 6X5 units - 250G</t>
  </si>
  <si>
    <r>
      <t xml:space="preserve">BN Biscuits </t>
    </r>
    <r>
      <rPr>
        <b/>
        <sz val="12"/>
        <color theme="1"/>
        <rFont val="Open Sans"/>
        <family val="2"/>
      </rPr>
      <t>-Milk Chocolate</t>
    </r>
    <r>
      <rPr>
        <sz val="12"/>
        <color theme="1"/>
        <rFont val="Open Sans"/>
        <family val="2"/>
      </rPr>
      <t xml:space="preserve"> - BN - 285g </t>
    </r>
  </si>
  <si>
    <r>
      <t xml:space="preserve">BN Biscuits </t>
    </r>
    <r>
      <rPr>
        <b/>
        <sz val="12"/>
        <color theme="1"/>
        <rFont val="Open Sans"/>
        <family val="2"/>
      </rPr>
      <t>- Vanilla</t>
    </r>
    <r>
      <rPr>
        <sz val="12"/>
        <color theme="1"/>
        <rFont val="Open Sans"/>
        <family val="2"/>
      </rPr>
      <t xml:space="preserve"> - BN - 285g </t>
    </r>
  </si>
  <si>
    <t xml:space="preserve">Almond Tuiles Box - Casa Eceiza - 150g </t>
  </si>
  <si>
    <t>Cigarette Biscuits Pure Butter - Casa Eceiza - 160g</t>
  </si>
  <si>
    <t>Flour - Type 45 - Cœur de Savoie - 1KG</t>
  </si>
  <si>
    <r>
      <t xml:space="preserve">Tomato </t>
    </r>
    <r>
      <rPr>
        <b/>
        <sz val="12"/>
        <color theme="1"/>
        <rFont val="Open Sans"/>
        <family val="2"/>
      </rPr>
      <t xml:space="preserve">DOUBLE </t>
    </r>
    <r>
      <rPr>
        <sz val="12"/>
        <color theme="1"/>
        <rFont val="Open Sans"/>
        <family val="2"/>
      </rPr>
      <t xml:space="preserve">Concentrate - Mutti - 130G </t>
    </r>
  </si>
  <si>
    <r>
      <t xml:space="preserve">Butter Biscuit - Galettes - St Michel - </t>
    </r>
    <r>
      <rPr>
        <b/>
        <sz val="12"/>
        <color theme="1"/>
        <rFont val="Open Sans"/>
        <family val="2"/>
      </rPr>
      <t xml:space="preserve">special deal 2 boxes of 130G - </t>
    </r>
    <r>
      <rPr>
        <sz val="12"/>
        <color theme="1"/>
        <rFont val="Open Sans"/>
        <family val="2"/>
      </rPr>
      <t>4 Pack of 5 units</t>
    </r>
  </si>
  <si>
    <r>
      <t>Cigarette Biscuits Pure Butter</t>
    </r>
    <r>
      <rPr>
        <b/>
        <sz val="12"/>
        <color theme="1"/>
        <rFont val="Open Sans"/>
        <family val="2"/>
      </rPr>
      <t xml:space="preserve"> Chocolate </t>
    </r>
    <r>
      <rPr>
        <sz val="12"/>
        <color theme="1"/>
        <rFont val="Open Sans"/>
        <family val="2"/>
      </rPr>
      <t>- Casa Eceiza - 200g</t>
    </r>
  </si>
  <si>
    <r>
      <t>Ceareal Bar -</t>
    </r>
    <r>
      <rPr>
        <b/>
        <sz val="12"/>
        <color theme="1"/>
        <rFont val="Open Sans"/>
        <family val="2"/>
      </rPr>
      <t xml:space="preserve"> Caramelised Almond</t>
    </r>
    <r>
      <rPr>
        <sz val="12"/>
        <color theme="1"/>
        <rFont val="Open Sans"/>
        <family val="2"/>
      </rPr>
      <t xml:space="preserve"> - Grany - 6 Bars - 125g </t>
    </r>
  </si>
  <si>
    <r>
      <t>Ceareal Bar -</t>
    </r>
    <r>
      <rPr>
        <b/>
        <sz val="12"/>
        <color theme="1"/>
        <rFont val="Open Sans"/>
        <family val="2"/>
      </rPr>
      <t xml:space="preserve"> Hazelnut &amp; 5 Cereals </t>
    </r>
    <r>
      <rPr>
        <sz val="12"/>
        <color theme="1"/>
        <rFont val="Open Sans"/>
        <family val="2"/>
      </rPr>
      <t xml:space="preserve"> - Grany - 6 Bars - 125g </t>
    </r>
  </si>
  <si>
    <r>
      <t>Ceareal Bar -</t>
    </r>
    <r>
      <rPr>
        <b/>
        <sz val="12"/>
        <color theme="1"/>
        <rFont val="Open Sans"/>
        <family val="2"/>
      </rPr>
      <t xml:space="preserve"> Milk chocolate &amp; Hazelnut </t>
    </r>
    <r>
      <rPr>
        <sz val="12"/>
        <color theme="1"/>
        <rFont val="Open Sans"/>
        <family val="2"/>
      </rPr>
      <t xml:space="preserve"> - Grany - 6 Bars - 138g </t>
    </r>
  </si>
  <si>
    <r>
      <t>Ceareal Bar -</t>
    </r>
    <r>
      <rPr>
        <b/>
        <sz val="12"/>
        <color theme="1"/>
        <rFont val="Open Sans"/>
        <family val="2"/>
      </rPr>
      <t xml:space="preserve"> chocolate </t>
    </r>
    <r>
      <rPr>
        <sz val="12"/>
        <color theme="1"/>
        <rFont val="Open Sans"/>
        <family val="2"/>
      </rPr>
      <t xml:space="preserve"> - Grany - 6 Bars - 125g </t>
    </r>
  </si>
  <si>
    <t>Corn in Can - Extra tender Savory Organic  - Geant Vert - 140G</t>
  </si>
  <si>
    <t xml:space="preserve">Mustard Dijon Forte  - Dagoma - 200g </t>
  </si>
  <si>
    <t xml:space="preserve">Napolitan Classic - Vanilla Sponge Cake &amp; Chocolate coating - X6 units - LU - 180G </t>
  </si>
  <si>
    <t xml:space="preserve">Mozzarella Dried in chunks (Perfect for Pizza - Buffala </t>
  </si>
  <si>
    <t>Instant Coffee - Nescafe Selection - 200G</t>
  </si>
  <si>
    <t>Nesquik - Chocolate Powder - Nestle - 1KG</t>
  </si>
  <si>
    <t xml:space="preserve">Nutella - 200g </t>
  </si>
  <si>
    <t xml:space="preserve">Nutella - 400g </t>
  </si>
  <si>
    <t xml:space="preserve">Nutella - 825g </t>
  </si>
  <si>
    <t xml:space="preserve">Nutella - 1Kg </t>
  </si>
  <si>
    <t>Butter Biscuit and Milk Chocolate - Petit Ecolier - LU - 3packs of 2 - 150g</t>
  </si>
  <si>
    <t>Milk Chocolate &amp; Milk Bar - Petit Ecolier - LU - X6 - 120g</t>
  </si>
  <si>
    <t xml:space="preserve">Tomato mashed  Natural - Mutti - 700g </t>
  </si>
  <si>
    <t>Rice Basmati Imperial Exclusive selection - Taureau Ailé - 500g</t>
  </si>
  <si>
    <t>Sugar - White in pieces N°4 - Beghin Say  - 1KG</t>
  </si>
  <si>
    <t xml:space="preserve">Guindillas - Pickled Green Chilis (not spicy) - Ibarra Eusko IGP label - 120g </t>
  </si>
  <si>
    <t xml:space="preserve">Cabbage Savoy </t>
  </si>
  <si>
    <t>Coconut Cream - Caraïbos - 425G</t>
  </si>
  <si>
    <r>
      <t xml:space="preserve">Barratte Butter Excellence Organic AOP - </t>
    </r>
    <r>
      <rPr>
        <b/>
        <sz val="12"/>
        <rFont val="Open Sans"/>
        <family val="2"/>
      </rPr>
      <t xml:space="preserve">Salted </t>
    </r>
    <r>
      <rPr>
        <sz val="12"/>
        <rFont val="Open Sans"/>
        <family val="2"/>
      </rPr>
      <t xml:space="preserve">- 250g </t>
    </r>
  </si>
  <si>
    <t xml:space="preserve">Olive Manzanilla stuffed with anchovy - Juan Fra - 200g </t>
  </si>
  <si>
    <t xml:space="preserve">Olive Manzanilla stuffed with anchovy - Juan Fra - 4.3KG </t>
  </si>
  <si>
    <r>
      <t>Peeled Roma Tomatoes</t>
    </r>
    <r>
      <rPr>
        <b/>
        <sz val="12"/>
        <rFont val="Open Sans"/>
        <family val="2"/>
      </rPr>
      <t xml:space="preserve"> in can</t>
    </r>
    <r>
      <rPr>
        <sz val="12"/>
        <rFont val="Open Sans"/>
        <family val="2"/>
      </rPr>
      <t xml:space="preserve"> - Mutti - 800G </t>
    </r>
  </si>
  <si>
    <t xml:space="preserve">Tabasco - 60ml </t>
  </si>
  <si>
    <t>Onion</t>
  </si>
  <si>
    <r>
      <t>Asparagus White</t>
    </r>
    <r>
      <rPr>
        <b/>
        <sz val="12"/>
        <color theme="1"/>
        <rFont val="Open Sans"/>
        <family val="2"/>
      </rPr>
      <t xml:space="preserve"> Cooked in Jar </t>
    </r>
  </si>
  <si>
    <t>Fennel Seeds - Médelys - 300gr</t>
  </si>
  <si>
    <t xml:space="preserve">Tumir Berries - Terres Exotiques  -  500gr </t>
  </si>
  <si>
    <t xml:space="preserve">Verbena Berries - Terres Exotiques  -  500gr </t>
  </si>
  <si>
    <t>Curry Madras - Terres Exotiques - 500gr</t>
  </si>
  <si>
    <t xml:space="preserve">Vadouvan spices mix - Terres Exotiques - 500gr </t>
  </si>
  <si>
    <t>Buckwheat Roasted - Terres Exotiques - 500gr</t>
  </si>
  <si>
    <t>Chia Seeds - Terres Exotiques - 500gr</t>
  </si>
  <si>
    <t xml:space="preserve">Sugar pearls - Terres Exotiques - 750gr </t>
  </si>
  <si>
    <t>Butter Biscuit Spoon Shape (Great to go with Hot beverages) Poilane - 16 Pieces -125gr</t>
  </si>
  <si>
    <r>
      <t xml:space="preserve">Cereal Bar - </t>
    </r>
    <r>
      <rPr>
        <b/>
        <sz val="12"/>
        <color theme="1"/>
        <rFont val="Open Sans"/>
        <family val="2"/>
      </rPr>
      <t>COCO POPS</t>
    </r>
    <r>
      <rPr>
        <sz val="12"/>
        <color theme="1"/>
        <rFont val="Open Sans"/>
        <family val="2"/>
      </rPr>
      <t xml:space="preserve"> - </t>
    </r>
    <r>
      <rPr>
        <i/>
        <sz val="12"/>
        <color theme="1"/>
        <rFont val="Open Sans"/>
        <family val="2"/>
      </rPr>
      <t xml:space="preserve">MILK &amp; CHOCOLATE </t>
    </r>
    <r>
      <rPr>
        <sz val="12"/>
        <color theme="1"/>
        <rFont val="Open Sans"/>
        <family val="2"/>
      </rPr>
      <t>- X6 Bars - Kellogg's</t>
    </r>
  </si>
  <si>
    <r>
      <t>Cereal Bar -</t>
    </r>
    <r>
      <rPr>
        <b/>
        <sz val="12"/>
        <color theme="1"/>
        <rFont val="Open Sans"/>
        <family val="2"/>
      </rPr>
      <t xml:space="preserve"> LION</t>
    </r>
    <r>
      <rPr>
        <sz val="12"/>
        <color theme="1"/>
        <rFont val="Open Sans"/>
        <family val="2"/>
      </rPr>
      <t xml:space="preserve"> - </t>
    </r>
    <r>
      <rPr>
        <i/>
        <sz val="12"/>
        <color theme="1"/>
        <rFont val="Open Sans"/>
        <family val="2"/>
      </rPr>
      <t xml:space="preserve">BFAST </t>
    </r>
    <r>
      <rPr>
        <sz val="12"/>
        <color theme="1"/>
        <rFont val="Open Sans"/>
        <family val="2"/>
      </rPr>
      <t>- X6 UNIT - X6 Bars - Nestle</t>
    </r>
  </si>
  <si>
    <t>Flour - All purpose- Cœur de Blé - 1KG</t>
  </si>
  <si>
    <t>Grape Seed Oil - Lesieur - 1L</t>
  </si>
  <si>
    <t>Sunflower seed Oil - 1L</t>
  </si>
  <si>
    <t xml:space="preserve">TOTAL WINE CELLAR </t>
  </si>
  <si>
    <t xml:space="preserve">TOTAL ALC BEV </t>
  </si>
  <si>
    <t>Peaches</t>
  </si>
  <si>
    <t xml:space="preserve">CRANBERRY JUICE </t>
  </si>
  <si>
    <t>GRAPEFRUIT JUICE</t>
  </si>
  <si>
    <t>LEMON JUICE</t>
  </si>
  <si>
    <t>APPLE JUICE</t>
  </si>
  <si>
    <t>Mushroom Enoki</t>
  </si>
  <si>
    <t>cherry BLACK cal. 30</t>
  </si>
  <si>
    <t xml:space="preserve">Asparagus wild </t>
  </si>
  <si>
    <t>Mussels - BOUCHOT - FRANCE 1.4KG</t>
  </si>
  <si>
    <t xml:space="preserve">Brill Wild Caught </t>
  </si>
  <si>
    <r>
      <t xml:space="preserve">Paprika Pimenton de la vera PDO - </t>
    </r>
    <r>
      <rPr>
        <b/>
        <sz val="12"/>
        <color theme="1"/>
        <rFont val="Open Sans"/>
        <family val="2"/>
      </rPr>
      <t xml:space="preserve">Hot </t>
    </r>
    <r>
      <rPr>
        <sz val="12"/>
        <color theme="1"/>
        <rFont val="Open Sans"/>
        <family val="2"/>
      </rPr>
      <t xml:space="preserve">Smoked pimenton paprika </t>
    </r>
    <r>
      <rPr>
        <b/>
        <sz val="12"/>
        <color theme="1"/>
        <rFont val="Open Sans"/>
        <family val="2"/>
      </rPr>
      <t>flakes</t>
    </r>
    <r>
      <rPr>
        <sz val="12"/>
        <color theme="1"/>
        <rFont val="Open Sans"/>
        <family val="2"/>
      </rPr>
      <t xml:space="preserve"> - 25g</t>
    </r>
  </si>
  <si>
    <r>
      <t xml:space="preserve">Paprika Pimenton de la vera PDO - </t>
    </r>
    <r>
      <rPr>
        <b/>
        <sz val="12"/>
        <color theme="1"/>
        <rFont val="Open Sans"/>
        <family val="2"/>
      </rPr>
      <t>Spicy</t>
    </r>
    <r>
      <rPr>
        <sz val="12"/>
        <color theme="1"/>
        <rFont val="Open Sans"/>
        <family val="2"/>
      </rPr>
      <t xml:space="preserve"> Smoked pimenton paprika - 70g</t>
    </r>
  </si>
  <si>
    <r>
      <t xml:space="preserve">Paprika Pimenton de la vera PDO - </t>
    </r>
    <r>
      <rPr>
        <b/>
        <sz val="12"/>
        <color theme="1"/>
        <rFont val="Open Sans"/>
        <family val="2"/>
      </rPr>
      <t>Sweet</t>
    </r>
    <r>
      <rPr>
        <sz val="12"/>
        <color theme="1"/>
        <rFont val="Open Sans"/>
        <family val="2"/>
      </rPr>
      <t xml:space="preserve"> Smoked pimenton paprika  - 70g</t>
    </r>
  </si>
  <si>
    <t>Paprika Pimenton Smoked  - Terres Exotiques - 500g</t>
  </si>
  <si>
    <t>Pepper Black  Smoked From Sarawak - Terres Exotiques - 500g</t>
  </si>
  <si>
    <t>Pepper Black Sarawak - Terres Exotiques  -  1kg</t>
  </si>
  <si>
    <t>Salt Maldon - Sea Salt Flakes - UK - 250gr</t>
  </si>
  <si>
    <t>Salt Smoked Maldon  - Sea Salt Flakes  -  UK - 125gr</t>
  </si>
  <si>
    <t>Pepper Black Malabar- Terres Exotiques - 1kg</t>
  </si>
  <si>
    <t>Peppercorn Fresh Salted  80gr</t>
  </si>
  <si>
    <t>Cardamone powdered - Médelys - 450gr</t>
  </si>
  <si>
    <r>
      <t xml:space="preserve">Salt Sea Wild Bequia:  </t>
    </r>
    <r>
      <rPr>
        <b/>
        <sz val="12"/>
        <color theme="1"/>
        <rFont val="Open Sans"/>
        <family val="2"/>
      </rPr>
      <t>with coconut</t>
    </r>
    <r>
      <rPr>
        <sz val="12"/>
        <color theme="1"/>
        <rFont val="Open Sans"/>
        <family val="2"/>
      </rPr>
      <t xml:space="preserve"> - Grenadine Sea Salt - 70g</t>
    </r>
  </si>
  <si>
    <t xml:space="preserve">Salt Sea Wild  - Grenadine Sea Salt - 155g </t>
  </si>
  <si>
    <t>Salt Flower Sea  - Guerande -  Round Box 125gr</t>
  </si>
  <si>
    <t>Salt Flower Sea  - Guerande - 250gr</t>
  </si>
  <si>
    <r>
      <t xml:space="preserve">Salt Flower Sea </t>
    </r>
    <r>
      <rPr>
        <b/>
        <sz val="12"/>
        <color theme="1"/>
        <rFont val="Open Sans"/>
        <family val="2"/>
      </rPr>
      <t>Truffled</t>
    </r>
    <r>
      <rPr>
        <sz val="12"/>
        <color theme="1"/>
        <rFont val="Open Sans"/>
        <family val="2"/>
      </rPr>
      <t xml:space="preserve"> - Faye Italia - 100g</t>
    </r>
  </si>
  <si>
    <t>Tandoori Masala Spice Blend - Terres Exotiques - 500gr</t>
  </si>
  <si>
    <t>Extra Virgin Olive Oil Azeite  - Douro Quinta da Colmaça 50cl</t>
  </si>
  <si>
    <r>
      <t xml:space="preserve">Olive oil </t>
    </r>
    <r>
      <rPr>
        <b/>
        <sz val="12"/>
        <color theme="1"/>
        <rFont val="Open Sans"/>
        <family val="2"/>
      </rPr>
      <t xml:space="preserve">Smoked </t>
    </r>
    <r>
      <rPr>
        <sz val="12"/>
        <color theme="1"/>
        <rFont val="Open Sans"/>
        <family val="2"/>
      </rPr>
      <t>Ahumado Arbequina</t>
    </r>
    <r>
      <rPr>
        <b/>
        <sz val="12"/>
        <color theme="1"/>
        <rFont val="Open Sans"/>
        <family val="2"/>
      </rPr>
      <t xml:space="preserve">  </t>
    </r>
    <r>
      <rPr>
        <sz val="12"/>
        <color theme="1"/>
        <rFont val="Open Sans"/>
        <family val="2"/>
      </rPr>
      <t xml:space="preserve">- La Barca - 25cl </t>
    </r>
  </si>
  <si>
    <r>
      <t xml:space="preserve">Extra Virgin Olive Oil Organic - Omed 50cl </t>
    </r>
    <r>
      <rPr>
        <i/>
        <sz val="12"/>
        <color theme="1"/>
        <rFont val="Open Sans"/>
        <family val="2"/>
      </rPr>
      <t>Made of Hojiblanca Complex aromas of green grass</t>
    </r>
  </si>
  <si>
    <r>
      <t xml:space="preserve">Extra Virgin Olive Oil - Arbequina - Omed 50cl </t>
    </r>
    <r>
      <rPr>
        <i/>
        <sz val="12"/>
        <color theme="1"/>
        <rFont val="Open Sans"/>
        <family val="2"/>
      </rPr>
      <t>Green Fruit aroma soft Flavour</t>
    </r>
  </si>
  <si>
    <r>
      <t xml:space="preserve">Olive Oil  </t>
    </r>
    <r>
      <rPr>
        <b/>
        <sz val="12"/>
        <color theme="1"/>
        <rFont val="Open Sans"/>
        <family val="2"/>
      </rPr>
      <t xml:space="preserve">White Truffled </t>
    </r>
    <r>
      <rPr>
        <sz val="12"/>
        <color theme="1"/>
        <rFont val="Open Sans"/>
        <family val="2"/>
      </rPr>
      <t>- Faye Italia 25cl</t>
    </r>
  </si>
  <si>
    <r>
      <t xml:space="preserve">Olive Oil </t>
    </r>
    <r>
      <rPr>
        <b/>
        <sz val="12"/>
        <color theme="1"/>
        <rFont val="Open Sans"/>
        <family val="2"/>
      </rPr>
      <t xml:space="preserve">Black Truffled </t>
    </r>
    <r>
      <rPr>
        <sz val="12"/>
        <color theme="1"/>
        <rFont val="Open Sans"/>
        <family val="2"/>
      </rPr>
      <t>- Faye Italia 25cl</t>
    </r>
  </si>
  <si>
    <t>Extra Virgin Olive Oil Organic - Vigean 70cl</t>
  </si>
  <si>
    <r>
      <t xml:space="preserve">Olive Oil EXTRA </t>
    </r>
    <r>
      <rPr>
        <b/>
        <sz val="12"/>
        <color theme="1"/>
        <rFont val="Open Sans"/>
        <family val="2"/>
      </rPr>
      <t>Black Truffled</t>
    </r>
    <r>
      <rPr>
        <sz val="12"/>
        <color theme="1"/>
        <rFont val="Open Sans"/>
        <family val="2"/>
      </rPr>
      <t xml:space="preserve"> - Faye Italia  10cl</t>
    </r>
  </si>
  <si>
    <r>
      <rPr>
        <b/>
        <sz val="12"/>
        <color theme="1"/>
        <rFont val="Open Sans"/>
        <family val="2"/>
      </rPr>
      <t>Hazelnut</t>
    </r>
    <r>
      <rPr>
        <sz val="12"/>
        <color theme="1"/>
        <rFont val="Open Sans"/>
        <family val="2"/>
      </rPr>
      <t xml:space="preserve"> Oil Organic - Vigean 70cl</t>
    </r>
  </si>
  <si>
    <r>
      <rPr>
        <b/>
        <sz val="12"/>
        <color theme="1"/>
        <rFont val="Open Sans"/>
        <family val="2"/>
      </rPr>
      <t>Walnut</t>
    </r>
    <r>
      <rPr>
        <sz val="12"/>
        <color theme="1"/>
        <rFont val="Open Sans"/>
        <family val="2"/>
      </rPr>
      <t xml:space="preserve"> Oil Organic - Vigean 70cl</t>
    </r>
  </si>
  <si>
    <r>
      <rPr>
        <b/>
        <sz val="12"/>
        <color theme="1"/>
        <rFont val="Open Sans"/>
        <family val="2"/>
      </rPr>
      <t>Pistachio</t>
    </r>
    <r>
      <rPr>
        <sz val="12"/>
        <color theme="1"/>
        <rFont val="Open Sans"/>
        <family val="2"/>
      </rPr>
      <t xml:space="preserve"> Oil Organic - Medelys - 25cl</t>
    </r>
  </si>
  <si>
    <t>Balsamique vinegar Aged 12 years - Sopraffino 200ml</t>
  </si>
  <si>
    <t>Balsamique vinegar Aged  6 years - Sopraffino 200ml</t>
  </si>
  <si>
    <t>Apple balsamic  Organic - Le Paulmier La pommée  350ml</t>
  </si>
  <si>
    <t xml:space="preserve">Passion-Fruit Vinegar Organic - domaines des terres rouge - 25cl </t>
  </si>
  <si>
    <t xml:space="preserve">Raspberry Organic - domaines des terres rouge - 25cl </t>
  </si>
  <si>
    <t xml:space="preserve">Kalamansi Organic  - domaines des terres rouge - 25cl </t>
  </si>
  <si>
    <t xml:space="preserve">Mango Organic - domaines des terres rouge - 25cl </t>
  </si>
  <si>
    <t>Red wine vinegar - Cabernet Sauvignon  - Acetaia Ducale Forte  375ml</t>
  </si>
  <si>
    <t>White wine vinegar - Di Pinot Grigio - Acetaia Ducale Estense   375ml</t>
  </si>
  <si>
    <t>Cider Vinegar / Apple vinegar - Omed 250ml</t>
  </si>
  <si>
    <t>Moscatel white wine vinegar - Omed 250ml</t>
  </si>
  <si>
    <t>Rosé wine vinegar - Omed 250ml</t>
  </si>
  <si>
    <t>Sherry Vinegar / Xerez vinegar - Omed 250ml</t>
  </si>
  <si>
    <t>Yuzu vinegar condiment - Omed 250ml</t>
  </si>
  <si>
    <t>Sherry Vinegar / Xeres  Vinegar - Omed 2L</t>
  </si>
  <si>
    <t>Red Wine Vinegar  - Cabernet Sauvignon - Omed 2L</t>
  </si>
  <si>
    <t>Cider Vinegar - Omed  2L</t>
  </si>
  <si>
    <t>Olives Green Lucques New Harvest Ones - France - 420g</t>
  </si>
  <si>
    <t>Olives Spicy - Esse Ci Olive from Bari - Italy - 830G</t>
  </si>
  <si>
    <t>Olives Green in Calce (Big Size) - Esse Ci Olive from Bari - Italy - 950G</t>
  </si>
  <si>
    <t>Olives Inchiastre  - Esse Ci Olive from Bari (Black olives) - Italy - 950G</t>
  </si>
  <si>
    <r>
      <t xml:space="preserve">Paella Spices Mix - Antonio Sotos Gourmet -  3x3g </t>
    </r>
    <r>
      <rPr>
        <b/>
        <sz val="12"/>
        <color theme="1"/>
        <rFont val="Open Sans"/>
        <family val="2"/>
      </rPr>
      <t>organic 100% Natural</t>
    </r>
  </si>
  <si>
    <r>
      <t xml:space="preserve">Salt Sea Wild St-Vincent: </t>
    </r>
    <r>
      <rPr>
        <b/>
        <sz val="12"/>
        <color theme="1"/>
        <rFont val="Open Sans"/>
        <family val="2"/>
      </rPr>
      <t>with turmeric &amp; chili</t>
    </r>
    <r>
      <rPr>
        <sz val="12"/>
        <color theme="1"/>
        <rFont val="Open Sans"/>
        <family val="2"/>
      </rPr>
      <t xml:space="preserve"> - Grenadine Sea Salt - 70g </t>
    </r>
  </si>
  <si>
    <t>Shellfish Stock  - 1L - Chef</t>
  </si>
  <si>
    <t>Cristal Bread / Crackers - Mendes - 120g</t>
  </si>
  <si>
    <r>
      <t xml:space="preserve">Crackers Marineras  with olive oil  </t>
    </r>
    <r>
      <rPr>
        <b/>
        <sz val="12"/>
        <rFont val="Open Sans"/>
        <family val="2"/>
      </rPr>
      <t xml:space="preserve">small </t>
    </r>
    <r>
      <rPr>
        <sz val="12"/>
        <rFont val="Open Sans"/>
        <family val="2"/>
      </rPr>
      <t xml:space="preserve">special Canapés - Davega - 125G </t>
    </r>
    <r>
      <rPr>
        <b/>
        <sz val="12"/>
        <rFont val="Open Sans"/>
        <family val="2"/>
      </rPr>
      <t>VEGAN ORGANIC</t>
    </r>
  </si>
  <si>
    <r>
      <t xml:space="preserve">Crackers Marineras with olive oil  </t>
    </r>
    <r>
      <rPr>
        <b/>
        <sz val="12"/>
        <rFont val="Open Sans"/>
        <family val="2"/>
      </rPr>
      <t xml:space="preserve">Big </t>
    </r>
    <r>
      <rPr>
        <sz val="12"/>
        <rFont val="Open Sans"/>
        <family val="2"/>
      </rPr>
      <t xml:space="preserve">- Davega - 200G </t>
    </r>
    <r>
      <rPr>
        <b/>
        <sz val="12"/>
        <rFont val="Open Sans"/>
        <family val="2"/>
      </rPr>
      <t xml:space="preserve"> VEGAN ORGANIC</t>
    </r>
  </si>
  <si>
    <r>
      <t xml:space="preserve">Tortas Chips - Orange </t>
    </r>
    <r>
      <rPr>
        <b/>
        <i/>
        <sz val="12"/>
        <color theme="1"/>
        <rFont val="Open Sans"/>
        <family val="2"/>
      </rPr>
      <t>(sweet)</t>
    </r>
    <r>
      <rPr>
        <i/>
        <sz val="12"/>
        <color theme="1"/>
        <rFont val="Open Sans"/>
        <family val="2"/>
      </rPr>
      <t xml:space="preserve"> </t>
    </r>
    <r>
      <rPr>
        <sz val="12"/>
        <color theme="1"/>
        <rFont val="Open Sans"/>
        <family val="2"/>
      </rPr>
      <t xml:space="preserve"> - Vegan and Lactose free  -  Andrès Gavino - 6X 30G </t>
    </r>
  </si>
  <si>
    <t xml:space="preserve">Tortas Chips - Rosemary  - Vegan and Lactose free  - Andrès Gavino -  6X 28G </t>
  </si>
  <si>
    <t xml:space="preserve">Tortas Chips - Pimenton &amp; Paprika - Vegan and Lactose free - Andrès Gavino - 6X 28G </t>
  </si>
  <si>
    <r>
      <t xml:space="preserve">Asparagus White XXL Bundel  in Glass jar  </t>
    </r>
    <r>
      <rPr>
        <b/>
        <sz val="12"/>
        <color theme="1"/>
        <rFont val="Open Sans"/>
        <family val="2"/>
      </rPr>
      <t>READY TO EAT</t>
    </r>
  </si>
  <si>
    <t>Semolina - Wheat - Légumor - 1kg</t>
  </si>
  <si>
    <t>Green Asparagus Bundel</t>
  </si>
  <si>
    <r>
      <t xml:space="preserve">Asparagus </t>
    </r>
    <r>
      <rPr>
        <b/>
        <sz val="12"/>
        <color rgb="FFC00000"/>
        <rFont val="Open Sans"/>
        <family val="2"/>
      </rPr>
      <t xml:space="preserve">WHITE FRENCH SEASON </t>
    </r>
  </si>
  <si>
    <t>Pak Choi SMALL</t>
  </si>
  <si>
    <t xml:space="preserve">Prunes sian - Dried - 150g </t>
  </si>
  <si>
    <t xml:space="preserve">Sole Dover fillet prepared </t>
  </si>
  <si>
    <r>
      <t xml:space="preserve">Croissant Organic - </t>
    </r>
    <r>
      <rPr>
        <b/>
        <sz val="12"/>
        <color rgb="FFC00000"/>
        <rFont val="Open Sans"/>
        <family val="2"/>
      </rPr>
      <t xml:space="preserve">GLUTEN FREE </t>
    </r>
    <r>
      <rPr>
        <sz val="12"/>
        <color rgb="FFC00000"/>
        <rFont val="Open Sans"/>
        <family val="2"/>
      </rPr>
      <t>- Nature &amp; Cie - 3X 50G</t>
    </r>
  </si>
  <si>
    <r>
      <t xml:space="preserve">pain chocolat Organic - </t>
    </r>
    <r>
      <rPr>
        <b/>
        <sz val="12"/>
        <color rgb="FFC00000"/>
        <rFont val="Open Sans"/>
        <family val="2"/>
      </rPr>
      <t xml:space="preserve">GLUTEN FREE </t>
    </r>
    <r>
      <rPr>
        <sz val="12"/>
        <color rgb="FFC00000"/>
        <rFont val="Open Sans"/>
        <family val="2"/>
      </rPr>
      <t>- Nature &amp; Cie - 3X 60G</t>
    </r>
  </si>
  <si>
    <r>
      <t xml:space="preserve">wrap easy to garnish  - </t>
    </r>
    <r>
      <rPr>
        <b/>
        <sz val="12"/>
        <color rgb="FFC00000"/>
        <rFont val="Open Sans"/>
        <family val="2"/>
      </rPr>
      <t xml:space="preserve">GLUTEN , LACTOSE FREE </t>
    </r>
    <r>
      <rPr>
        <sz val="12"/>
        <color rgb="FFC00000"/>
        <rFont val="Open Sans"/>
        <family val="2"/>
      </rPr>
      <t>- Schar - X2 UNITS</t>
    </r>
  </si>
  <si>
    <t>Foie gras duck entier - Torchon Cooked - Maison Lafitte - 200G</t>
  </si>
  <si>
    <t>Orangettes Dark Chocolate  - Valrhona - 130g</t>
  </si>
  <si>
    <t xml:space="preserve">Lou Perac 500g - Goat -France </t>
  </si>
  <si>
    <t>Tapioca - 350g</t>
  </si>
  <si>
    <t>Spianata Cold Meat</t>
  </si>
  <si>
    <t>Bresaola Cold Meat</t>
  </si>
  <si>
    <t>50% DISCOUNT ON TEAS</t>
  </si>
  <si>
    <t>Kiwi</t>
  </si>
  <si>
    <r>
      <rPr>
        <sz val="12"/>
        <color rgb="FFFF0000"/>
        <rFont val="Open Sans"/>
        <family val="2"/>
      </rPr>
      <t xml:space="preserve">Smoked </t>
    </r>
    <r>
      <rPr>
        <b/>
        <sz val="12"/>
        <color rgb="FFFF0000"/>
        <rFont val="Open Sans"/>
        <family val="2"/>
      </rPr>
      <t>Scottish</t>
    </r>
    <r>
      <rPr>
        <sz val="12"/>
        <color rgb="FFFF0000"/>
        <rFont val="Open Sans"/>
        <family val="2"/>
      </rPr>
      <t xml:space="preserve"> Salmon Premium - Coln Valley - 200G</t>
    </r>
  </si>
  <si>
    <r>
      <t xml:space="preserve">Smoked </t>
    </r>
    <r>
      <rPr>
        <b/>
        <sz val="12"/>
        <color rgb="FFFF0000"/>
        <rFont val="Open Sans"/>
        <family val="2"/>
      </rPr>
      <t>Scottish</t>
    </r>
    <r>
      <rPr>
        <sz val="12"/>
        <color rgb="FFFF0000"/>
        <rFont val="Open Sans"/>
        <family val="2"/>
      </rPr>
      <t xml:space="preserve"> Salmon over oak chippings - John Ross Jr. Aberdeen - 200G</t>
    </r>
  </si>
  <si>
    <r>
      <t xml:space="preserve">Smoked </t>
    </r>
    <r>
      <rPr>
        <b/>
        <sz val="12"/>
        <color rgb="FFFF0000"/>
        <rFont val="Open Sans"/>
        <family val="2"/>
      </rPr>
      <t>Scottish</t>
    </r>
    <r>
      <rPr>
        <sz val="12"/>
        <color rgb="FFFF0000"/>
        <rFont val="Open Sans"/>
        <family val="2"/>
      </rPr>
      <t xml:space="preserve"> Salmon Premium - Coln Valley - 1KG</t>
    </r>
  </si>
  <si>
    <r>
      <t xml:space="preserve">Balmoral Scottish </t>
    </r>
    <r>
      <rPr>
        <b/>
        <sz val="12"/>
        <color rgb="FFFF0000"/>
        <rFont val="Open Sans"/>
        <family val="2"/>
      </rPr>
      <t>LOIN</t>
    </r>
    <r>
      <rPr>
        <sz val="12"/>
        <color rgb="FFFF0000"/>
        <rFont val="Open Sans"/>
        <family val="2"/>
      </rPr>
      <t xml:space="preserve"> Smoked Salmon - Le Borvo - 300G </t>
    </r>
  </si>
  <si>
    <r>
      <t>FRESH ORGANIC COOKED SHRIMP  (</t>
    </r>
    <r>
      <rPr>
        <sz val="11"/>
        <color rgb="FF000000"/>
        <rFont val="Inherit"/>
      </rPr>
      <t>MADAGASCAR SMALL SIZE)</t>
    </r>
  </si>
  <si>
    <t>AMARETTO</t>
  </si>
  <si>
    <t>70CL</t>
  </si>
  <si>
    <t>WHITE NOUGAT - 100G</t>
  </si>
  <si>
    <t>DOMINOS WHITE NOUGAT - 250G</t>
  </si>
  <si>
    <t>WHITE NOUGAT- 500G</t>
  </si>
  <si>
    <t>Medelys raifort D'Aisace - 200g</t>
  </si>
  <si>
    <t>Nut potions - 250g</t>
  </si>
  <si>
    <t xml:space="preserve">Cantaloupe  Melon </t>
  </si>
  <si>
    <t>Mushroom PORCINI  fresh</t>
  </si>
  <si>
    <t>LONZO CURED VACUM</t>
  </si>
  <si>
    <t xml:space="preserve">Scottish Smoked Salmon - Le Borvo - 200G </t>
  </si>
  <si>
    <t xml:space="preserve">NORWAY Smoked Salmon - Le Borvo - 300G </t>
  </si>
  <si>
    <t>Aceto Balsamico - Classico Giusti - Two Gold medals - 250ml</t>
  </si>
  <si>
    <t>Agrodolce Bianco - 250ml</t>
  </si>
  <si>
    <t>Tartufo Aceto Balsamico - 100ml</t>
  </si>
  <si>
    <t>Extra Virgin Olive Oil Organic - Miraval - 50cl</t>
  </si>
  <si>
    <r>
      <t xml:space="preserve">Rouille - </t>
    </r>
    <r>
      <rPr>
        <b/>
        <sz val="12"/>
        <color rgb="FFFF0000"/>
        <rFont val="Open Sans"/>
        <family val="2"/>
      </rPr>
      <t>traditional to go with fish soup</t>
    </r>
    <r>
      <rPr>
        <sz val="12"/>
        <color rgb="FFFF0000"/>
        <rFont val="Open Sans"/>
        <family val="2"/>
      </rPr>
      <t xml:space="preserve"> - La bonne Mer - Organic - 110g</t>
    </r>
  </si>
  <si>
    <r>
      <t xml:space="preserve">Faye Italia Pasta Parpadelle </t>
    </r>
    <r>
      <rPr>
        <b/>
        <sz val="12"/>
        <rFont val="Open Sans"/>
        <family val="2"/>
      </rPr>
      <t xml:space="preserve">with black truffle </t>
    </r>
    <r>
      <rPr>
        <sz val="12"/>
        <rFont val="Open Sans"/>
        <family val="2"/>
      </rPr>
      <t>250g</t>
    </r>
  </si>
  <si>
    <r>
      <t xml:space="preserve">Macaroni </t>
    </r>
    <r>
      <rPr>
        <b/>
        <sz val="12"/>
        <rFont val="Open Sans"/>
        <family val="2"/>
      </rPr>
      <t>whole wheat</t>
    </r>
    <r>
      <rPr>
        <sz val="12"/>
        <rFont val="Open Sans"/>
        <family val="2"/>
      </rPr>
      <t xml:space="preserve">  500Gr (French COQUILLETTE pasta) 500g</t>
    </r>
  </si>
  <si>
    <r>
      <t xml:space="preserve">Pizza Dough Base  </t>
    </r>
    <r>
      <rPr>
        <b/>
        <sz val="12"/>
        <color rgb="FFFF0000"/>
        <rFont val="Open Sans"/>
        <family val="2"/>
      </rPr>
      <t xml:space="preserve">Gluten Free Vegan Wheat &amp; Lactose Free </t>
    </r>
    <r>
      <rPr>
        <sz val="12"/>
        <color rgb="FFFF0000"/>
        <rFont val="Open Sans"/>
        <family val="2"/>
      </rPr>
      <t>- Schär - 2X150G</t>
    </r>
  </si>
  <si>
    <r>
      <rPr>
        <b/>
        <sz val="12"/>
        <color rgb="FFFF0000"/>
        <rFont val="Open Sans"/>
        <family val="2"/>
      </rPr>
      <t>Spelled</t>
    </r>
    <r>
      <rPr>
        <sz val="12"/>
        <color rgb="FFFF0000"/>
        <rFont val="Open Sans"/>
        <family val="2"/>
      </rPr>
      <t xml:space="preserve"> (épautre) Penne 500g</t>
    </r>
  </si>
  <si>
    <r>
      <t xml:space="preserve">Premium </t>
    </r>
    <r>
      <rPr>
        <b/>
        <sz val="12"/>
        <color rgb="FFFF0000"/>
        <rFont val="Open Sans"/>
        <family val="2"/>
      </rPr>
      <t>Truffle</t>
    </r>
    <r>
      <rPr>
        <sz val="12"/>
        <color rgb="FFFF0000"/>
        <rFont val="Open Sans"/>
        <family val="2"/>
      </rPr>
      <t xml:space="preserve"> Potatoe Chips - Torres Selecta  125g</t>
    </r>
  </si>
  <si>
    <t xml:space="preserve">Asparagus White 7/8 - Miset -  405g </t>
  </si>
  <si>
    <t>Asparagus White 6/8 - Miset 250g</t>
  </si>
  <si>
    <t>Corn in Can - Extra tender Savory Organic - Bonduelle - 285G</t>
  </si>
  <si>
    <r>
      <t xml:space="preserve">Sardines </t>
    </r>
    <r>
      <rPr>
        <b/>
        <sz val="12"/>
        <color rgb="FFFF0000"/>
        <rFont val="Open Sans"/>
        <family val="2"/>
      </rPr>
      <t>boneless</t>
    </r>
    <r>
      <rPr>
        <sz val="12"/>
        <color rgb="FFFF0000"/>
        <rFont val="Open Sans"/>
        <family val="2"/>
      </rPr>
      <t xml:space="preserve"> - Virgin Extra Olive Oil - La belle Iloise - 115g</t>
    </r>
  </si>
  <si>
    <r>
      <rPr>
        <sz val="12"/>
        <color rgb="FFFF0000"/>
        <rFont val="Open Sans"/>
        <family val="2"/>
      </rPr>
      <t>Organic Yoghurt in glass jar - Ferme des Peupliers - Normandy -</t>
    </r>
    <r>
      <rPr>
        <b/>
        <sz val="12"/>
        <color rgb="FFFF0000"/>
        <rFont val="Open Sans"/>
        <family val="2"/>
      </rPr>
      <t xml:space="preserve"> STRAWBERRY</t>
    </r>
  </si>
  <si>
    <r>
      <rPr>
        <sz val="12"/>
        <color rgb="FFFF0000"/>
        <rFont val="Open Sans"/>
        <family val="2"/>
      </rPr>
      <t>Organic Yoghurt in glass jar - Ferme des Peupliers - Normandy -</t>
    </r>
    <r>
      <rPr>
        <b/>
        <sz val="12"/>
        <color rgb="FFFF0000"/>
        <rFont val="Open Sans"/>
        <family val="2"/>
      </rPr>
      <t xml:space="preserve"> VANILLA</t>
    </r>
  </si>
  <si>
    <r>
      <rPr>
        <sz val="12"/>
        <color rgb="FFFF0000"/>
        <rFont val="Open Sans"/>
        <family val="2"/>
      </rPr>
      <t>Organic Yoghurt in glass jar - Ferme des Peupliers - Normandy -</t>
    </r>
    <r>
      <rPr>
        <b/>
        <sz val="12"/>
        <color rgb="FFFF0000"/>
        <rFont val="Open Sans"/>
        <family val="2"/>
      </rPr>
      <t xml:space="preserve"> COCONUT 180G</t>
    </r>
  </si>
  <si>
    <r>
      <rPr>
        <sz val="12"/>
        <color rgb="FFFF0000"/>
        <rFont val="Open Sans"/>
        <family val="2"/>
      </rPr>
      <t>Organic Yoghurt in glass jar - Ferme des Peupliers - Normandy -</t>
    </r>
    <r>
      <rPr>
        <b/>
        <sz val="12"/>
        <color rgb="FFFF0000"/>
        <rFont val="Open Sans"/>
        <family val="2"/>
      </rPr>
      <t xml:space="preserve"> APRICOT</t>
    </r>
  </si>
  <si>
    <r>
      <rPr>
        <sz val="12"/>
        <color rgb="FFFF0000"/>
        <rFont val="Open Sans"/>
        <family val="2"/>
      </rPr>
      <t>Organic Yoghurt in glass jar - Ferme des Peupliers - Normandy -</t>
    </r>
    <r>
      <rPr>
        <b/>
        <sz val="12"/>
        <color rgb="FFFF0000"/>
        <rFont val="Open Sans"/>
        <family val="2"/>
      </rPr>
      <t xml:space="preserve"> RASPBERRY</t>
    </r>
  </si>
  <si>
    <r>
      <rPr>
        <sz val="12"/>
        <color rgb="FFFF0000"/>
        <rFont val="Open Sans"/>
        <family val="2"/>
      </rPr>
      <t>Organic Yoghurt in glass jar - Ferme des Peupliers - Normandy -</t>
    </r>
    <r>
      <rPr>
        <b/>
        <sz val="12"/>
        <color rgb="FFFF0000"/>
        <rFont val="Open Sans"/>
        <family val="2"/>
      </rPr>
      <t>BLUEBERRY</t>
    </r>
  </si>
  <si>
    <r>
      <rPr>
        <sz val="12"/>
        <color rgb="FFFF0000"/>
        <rFont val="Open Sans"/>
        <family val="2"/>
      </rPr>
      <t>Organic Yoghurt in glass jar - Ferme des Peupliers - Normandy -</t>
    </r>
    <r>
      <rPr>
        <b/>
        <sz val="12"/>
        <color rgb="FFFF0000"/>
        <rFont val="Open Sans"/>
        <family val="2"/>
      </rPr>
      <t xml:space="preserve"> CHOCOLAT</t>
    </r>
  </si>
  <si>
    <r>
      <t xml:space="preserve">Barratte Butter Excellence Organic AOP - </t>
    </r>
    <r>
      <rPr>
        <b/>
        <sz val="12"/>
        <color rgb="FFFF0000"/>
        <rFont val="Open Sans"/>
        <family val="2"/>
      </rPr>
      <t xml:space="preserve">unsalted </t>
    </r>
    <r>
      <rPr>
        <sz val="12"/>
        <color rgb="FFFF0000"/>
        <rFont val="Open Sans"/>
        <family val="2"/>
      </rPr>
      <t xml:space="preserve">- 250g </t>
    </r>
  </si>
  <si>
    <r>
      <t xml:space="preserve">Octopus pre cooked - vacuumed - </t>
    </r>
    <r>
      <rPr>
        <b/>
        <sz val="12"/>
        <color rgb="FFFF0000"/>
        <rFont val="Open Sans"/>
        <family val="2"/>
      </rPr>
      <t xml:space="preserve">2 tentacles </t>
    </r>
    <r>
      <rPr>
        <sz val="12"/>
        <color rgb="FFFF0000"/>
        <rFont val="Open Sans"/>
        <family val="2"/>
      </rPr>
      <t>- Bahia de la Concha</t>
    </r>
  </si>
  <si>
    <t xml:space="preserve">Picodon - Goat - France </t>
  </si>
  <si>
    <t xml:space="preserve">Pont l'Eveque - Cow - France </t>
  </si>
  <si>
    <t xml:space="preserve">Reblochon 500g - Cow - France </t>
  </si>
  <si>
    <t xml:space="preserve">Reblochon  - Cow - France </t>
  </si>
  <si>
    <t xml:space="preserve">Rocamadour - Goat - France </t>
  </si>
  <si>
    <t>Burrata x2 - Cow + Cream - Italy</t>
  </si>
  <si>
    <t>Scarmoza 300G - Cow - Italy</t>
  </si>
  <si>
    <t>Truffled Pavé du Larzac - Sheep - France</t>
  </si>
  <si>
    <t xml:space="preserve">Lou Perac - Goat -France </t>
  </si>
  <si>
    <t xml:space="preserve">Mimolette AGED - Cow - France </t>
  </si>
  <si>
    <t xml:space="preserve">Sable du Boulonnais - Cow - France </t>
  </si>
  <si>
    <t xml:space="preserve">Tomme Jurasienne - Cow - France </t>
  </si>
  <si>
    <t>Crottin de Chavignol - Goat - France</t>
  </si>
  <si>
    <r>
      <t>TOTAL DRY EPICERY ITEMS</t>
    </r>
    <r>
      <rPr>
        <b/>
        <sz val="14"/>
        <color theme="1"/>
        <rFont val="Open Sans"/>
        <family val="2"/>
      </rPr>
      <t xml:space="preserve"> </t>
    </r>
  </si>
  <si>
    <t>TOTAL SWEET EPICERY</t>
  </si>
  <si>
    <t>1 (758) 719 5019
SALES@FAYEGASTRONOMIE.FR
LOCATED ACROSS 
HEWANORRA INT. AIRPORT 
PO Box VF 378 - Vieux Fort, LC12201</t>
  </si>
  <si>
    <r>
      <t xml:space="preserve">BN Biscuits </t>
    </r>
    <r>
      <rPr>
        <b/>
        <sz val="12"/>
        <color rgb="FFFF0000"/>
        <rFont val="Open Sans"/>
        <family val="2"/>
      </rPr>
      <t>- Raspberry</t>
    </r>
    <r>
      <rPr>
        <sz val="12"/>
        <color rgb="FFFF0000"/>
        <rFont val="Open Sans"/>
        <family val="2"/>
      </rPr>
      <t xml:space="preserve"> - BN - 285g </t>
    </r>
  </si>
  <si>
    <r>
      <rPr>
        <b/>
        <sz val="12"/>
        <color rgb="FFFF0000"/>
        <rFont val="Open Sans"/>
        <family val="2"/>
      </rPr>
      <t>Kinder Bueno BAR - Milk Chocolate &amp; hazelnut</t>
    </r>
    <r>
      <rPr>
        <sz val="12"/>
        <color rgb="FFFF0000"/>
        <rFont val="Open Sans"/>
        <family val="2"/>
      </rPr>
      <t xml:space="preserve"> - Kinder -3X Pack of 2 units - 129G </t>
    </r>
  </si>
  <si>
    <r>
      <rPr>
        <b/>
        <sz val="12"/>
        <color rgb="FFFF0000"/>
        <rFont val="Open Sans"/>
        <family val="2"/>
      </rPr>
      <t>Berlingot</t>
    </r>
    <r>
      <rPr>
        <sz val="12"/>
        <color rgb="FFFF0000"/>
        <rFont val="Open Sans"/>
        <family val="2"/>
      </rPr>
      <t xml:space="preserve"> : Traditional Fruty Hard Candies 300g </t>
    </r>
    <r>
      <rPr>
        <b/>
        <sz val="12"/>
        <color rgb="FFFF0000"/>
        <rFont val="Open Sans"/>
        <family val="2"/>
      </rPr>
      <t>BOX</t>
    </r>
  </si>
  <si>
    <r>
      <t xml:space="preserve">Turron de Alicante - Gourmet - </t>
    </r>
    <r>
      <rPr>
        <b/>
        <sz val="12"/>
        <color rgb="FFFF0000"/>
        <rFont val="Open Sans"/>
        <family val="2"/>
      </rPr>
      <t>Milk chocolate &amp; macademia</t>
    </r>
    <r>
      <rPr>
        <sz val="12"/>
        <color rgb="FFFF0000"/>
        <rFont val="Open Sans"/>
        <family val="2"/>
      </rPr>
      <t xml:space="preserve"> Coloma Garcia - 200G</t>
    </r>
  </si>
  <si>
    <r>
      <t xml:space="preserve">MOCHI ICE CREAM  - LI HING  MANGO - BOX OF 6 UNIT -  </t>
    </r>
    <r>
      <rPr>
        <b/>
        <sz val="12"/>
        <color rgb="FFFF0000"/>
        <rFont val="Open Sans"/>
        <family val="2"/>
      </rPr>
      <t>GLUTEN FREE</t>
    </r>
  </si>
  <si>
    <r>
      <t xml:space="preserve">MOCHI ICE CREAM  - VANILLA - BOX OF 6 UNIT -  </t>
    </r>
    <r>
      <rPr>
        <b/>
        <sz val="12"/>
        <color rgb="FFFF0000"/>
        <rFont val="Open Sans"/>
        <family val="2"/>
      </rPr>
      <t>GLUTEN FREE</t>
    </r>
  </si>
  <si>
    <r>
      <t xml:space="preserve">MOCHI ICE CREAM  - PASSION FRUIT - BOX OF 6 UNIT -  </t>
    </r>
    <r>
      <rPr>
        <b/>
        <sz val="12"/>
        <color rgb="FFFF0000"/>
        <rFont val="Open Sans"/>
        <family val="2"/>
      </rPr>
      <t>GLUTEN FREE</t>
    </r>
  </si>
  <si>
    <r>
      <t xml:space="preserve">MOCHI ICE CREAM - COCOA COCONUT  6 UNIT - </t>
    </r>
    <r>
      <rPr>
        <b/>
        <sz val="12"/>
        <color rgb="FFFF0000"/>
        <rFont val="Open Sans"/>
        <family val="2"/>
      </rPr>
      <t>GLUTEN FREE</t>
    </r>
  </si>
  <si>
    <r>
      <t xml:space="preserve">MOCHI ICE CREAM  - GREEN TEA - BOX OF 6 UNIT - </t>
    </r>
    <r>
      <rPr>
        <b/>
        <sz val="12"/>
        <color rgb="FFFF0000"/>
        <rFont val="Open Sans"/>
        <family val="2"/>
      </rPr>
      <t xml:space="preserve"> GLUTEN FREE</t>
    </r>
  </si>
  <si>
    <r>
      <t xml:space="preserve">BN Biscuits </t>
    </r>
    <r>
      <rPr>
        <b/>
        <sz val="12"/>
        <color rgb="FFFF0000"/>
        <rFont val="Open Sans"/>
        <family val="2"/>
      </rPr>
      <t>- Dark Chocolate</t>
    </r>
    <r>
      <rPr>
        <sz val="12"/>
        <color rgb="FFFF0000"/>
        <rFont val="Open Sans"/>
        <family val="2"/>
      </rPr>
      <t xml:space="preserve"> - BN - 285g </t>
    </r>
  </si>
  <si>
    <t>Madeleine - Traditional with dark chocolate shell Raspberry Filling - Maison Colibri X5 units 150g</t>
  </si>
  <si>
    <r>
      <t xml:space="preserve">Cookies - </t>
    </r>
    <r>
      <rPr>
        <b/>
        <sz val="12"/>
        <color rgb="FFFF0000"/>
        <rFont val="Open Sans"/>
        <family val="2"/>
      </rPr>
      <t xml:space="preserve">Chocolate Chunk </t>
    </r>
    <r>
      <rPr>
        <sz val="12"/>
        <color rgb="FFFF0000"/>
        <rFont val="Open Sans"/>
        <family val="2"/>
      </rPr>
      <t xml:space="preserve">- Granola - 276g </t>
    </r>
  </si>
  <si>
    <r>
      <t>Barquette</t>
    </r>
    <r>
      <rPr>
        <b/>
        <sz val="12"/>
        <color rgb="FFFF0000"/>
        <rFont val="Open Sans"/>
        <family val="2"/>
      </rPr>
      <t xml:space="preserve"> Milk Chocolate - </t>
    </r>
    <r>
      <rPr>
        <sz val="12"/>
        <color rgb="FFFF0000"/>
        <rFont val="Open Sans"/>
        <family val="2"/>
      </rPr>
      <t>3 packs of 6units - 120G - LU</t>
    </r>
    <r>
      <rPr>
        <b/>
        <sz val="12"/>
        <color rgb="FFFF0000"/>
        <rFont val="Open Sans"/>
        <family val="2"/>
      </rPr>
      <t xml:space="preserve"> </t>
    </r>
    <r>
      <rPr>
        <sz val="12"/>
        <color rgb="FFFF0000"/>
        <rFont val="Open Sans"/>
        <family val="2"/>
      </rPr>
      <t xml:space="preserve">- </t>
    </r>
    <r>
      <rPr>
        <i/>
        <sz val="12"/>
        <color rgb="FFFF0000"/>
        <rFont val="Open Sans"/>
        <family val="2"/>
      </rPr>
      <t>soft biscuit with chocolate paste</t>
    </r>
  </si>
  <si>
    <r>
      <t xml:space="preserve">Cookies - </t>
    </r>
    <r>
      <rPr>
        <b/>
        <sz val="12"/>
        <color rgb="FFFF0000"/>
        <rFont val="Open Sans"/>
        <family val="2"/>
      </rPr>
      <t xml:space="preserve">Chocolate Melted heart  </t>
    </r>
    <r>
      <rPr>
        <sz val="12"/>
        <color rgb="FFFF0000"/>
        <rFont val="Open Sans"/>
        <family val="2"/>
      </rPr>
      <t xml:space="preserve">- Milka - 312g </t>
    </r>
  </si>
  <si>
    <r>
      <t xml:space="preserve">Cookies - </t>
    </r>
    <r>
      <rPr>
        <b/>
        <sz val="12"/>
        <color rgb="FFFF0000"/>
        <rFont val="Open Sans"/>
        <family val="2"/>
      </rPr>
      <t>Chocolate Sensation</t>
    </r>
    <r>
      <rPr>
        <sz val="12"/>
        <color rgb="FFFF0000"/>
        <rFont val="Open Sans"/>
        <family val="2"/>
      </rPr>
      <t xml:space="preserve">-Milka - 182g </t>
    </r>
  </si>
  <si>
    <r>
      <t xml:space="preserve">Cookies - </t>
    </r>
    <r>
      <rPr>
        <b/>
        <sz val="12"/>
        <rFont val="Open Sans"/>
        <family val="2"/>
      </rPr>
      <t xml:space="preserve">Chocolate Chunk </t>
    </r>
    <r>
      <rPr>
        <sz val="12"/>
        <rFont val="Open Sans"/>
        <family val="2"/>
      </rPr>
      <t xml:space="preserve">- Granola - 184g </t>
    </r>
  </si>
  <si>
    <r>
      <t xml:space="preserve">Cookies - </t>
    </r>
    <r>
      <rPr>
        <b/>
        <sz val="12"/>
        <rFont val="Open Sans"/>
        <family val="2"/>
      </rPr>
      <t xml:space="preserve">Chocolate Chunk &amp; Caramelised Almonds </t>
    </r>
    <r>
      <rPr>
        <sz val="12"/>
        <rFont val="Open Sans"/>
        <family val="2"/>
      </rPr>
      <t xml:space="preserve">- Granola - 184g </t>
    </r>
  </si>
  <si>
    <t>FRANCE , ALSACE</t>
  </si>
  <si>
    <t xml:space="preserve">Grappe </t>
  </si>
  <si>
    <t xml:space="preserve">Vintage </t>
  </si>
  <si>
    <t xml:space="preserve">Size </t>
  </si>
  <si>
    <t>Unit / box</t>
  </si>
  <si>
    <t>YEAR</t>
  </si>
  <si>
    <t>Domaine Bott Frères - Sylvaner, Tradition WHITE</t>
  </si>
  <si>
    <t>Domaine Bott Frères - Riesling, Tradition WHITE</t>
  </si>
  <si>
    <t xml:space="preserve">Domaine Bott Frères - Gewurztraminer, Tradition  WHITE </t>
  </si>
  <si>
    <t>Domaine Bott Frères - Pinot Noir Tradition RED</t>
  </si>
  <si>
    <t>Domaine Bott Frères - Riesling, Grand Cru Osterberg WHITE</t>
  </si>
  <si>
    <t>Domaine Bott Frères - Riesling, Grand Cru Osterberg Magnum WHITE</t>
  </si>
  <si>
    <t xml:space="preserve">Domaine Bott Frères - Gewurztraminer, Vendanges Tardives  WHITE DESERT WINE </t>
  </si>
  <si>
    <t xml:space="preserve">Domaine Bott Frères - Eclipse, Pinot Noir  RED  </t>
  </si>
  <si>
    <t xml:space="preserve">Domaine Bott Frères - Eclipse, Pinot Noir Magnum RED  </t>
  </si>
  <si>
    <t>Domaine Bott Frères - Cremant d'Alsace Brut "Blanc de Noir" AOC SPARKLING WINE</t>
  </si>
  <si>
    <t xml:space="preserve">Domaines Des Justices - Bordeaux Sec  WHITE </t>
  </si>
  <si>
    <t xml:space="preserve">Sauvignon Blanc - Semillon Blanc </t>
  </si>
  <si>
    <t xml:space="preserve">Domaines Des Justices - Bordeaux Supérieur  RED </t>
  </si>
  <si>
    <t xml:space="preserve">Château Respide-Medeville - Graves WHITE </t>
  </si>
  <si>
    <t>Château Respide-Medeville - Graves RED</t>
  </si>
  <si>
    <t xml:space="preserve">Cru Monplaisir - Bordeaux Superior RED </t>
  </si>
  <si>
    <t xml:space="preserve">Cru Monplaisir - Bordeaux Supérieur Magnum RED </t>
  </si>
  <si>
    <t>Ambonnay Athenais - Coteaux Champenois Pinot Noir RED</t>
  </si>
  <si>
    <t xml:space="preserve">
DOMAINE GONET MEDEVILLE, SAUTERNE</t>
  </si>
  <si>
    <t xml:space="preserve">Château de L'École - Sauternes   WHITE DESERT WINE </t>
  </si>
  <si>
    <t>Château Les Justices - Sauternes  WHITE DESERT WINE</t>
  </si>
  <si>
    <t>Château Gilette - Sauternes Creme de Tete  WHITE DESERT WINE</t>
  </si>
  <si>
    <t>CHÂTEAU D'YQUEM, SAUTERNE</t>
  </si>
  <si>
    <t>Château d'Yquem - Sauterne WHITE DESERT WINE</t>
  </si>
  <si>
    <t>Landot Blanc - Graves  WHITE</t>
  </si>
  <si>
    <t>Château Caronne Ste Gemme  - L'Orage , Haut-Médoc RED</t>
  </si>
  <si>
    <t>Château Labat - Haut-Médoc  RED</t>
  </si>
  <si>
    <t>Château Labat Magnum - Haut-Médoc  RED</t>
  </si>
  <si>
    <t>Landot Rouge - Haut-Médoc  RED</t>
  </si>
  <si>
    <t>Landot Rouge Magnum - Haut-Médoc  RED</t>
  </si>
  <si>
    <t>Château Caronne Ste Gemme - Haut-Médoc RED</t>
  </si>
  <si>
    <t>Château Caronne Ste Gemme Magnum - Haut-Médoc RED</t>
  </si>
  <si>
    <t>Château Caronne Ste Gemme Jéroboam - Haut-Médoc RED</t>
  </si>
  <si>
    <t>Château Caronne Ste Gemme Réhoboam - Haut-Médoc RED</t>
  </si>
  <si>
    <t>Château Caronne Ste Gemme  Balthazar  - Haut-Médoc RED</t>
  </si>
  <si>
    <t>Château Caronne Ste Gemme  Melchoir  - Haut-Médoc RED</t>
  </si>
  <si>
    <t>Château La Lagune - Haut-Médoc, Grand Cru Classé Magnum RED</t>
  </si>
  <si>
    <t xml:space="preserve">
CHÂTEAU COUFFRAN, BORDEAUX</t>
  </si>
  <si>
    <t>Château Couffran - Haut Medoc  RED</t>
  </si>
  <si>
    <t>Château Citrân - Haut-Médoc, Grand Vin de Bordeaux RED</t>
  </si>
  <si>
    <t>Château La Tour Carnet - AOC Haut-Médoc, Grand Cru Classé de Bordeaux RED</t>
  </si>
  <si>
    <t xml:space="preserve">CHÂTEAU POUJEAU </t>
  </si>
  <si>
    <t xml:space="preserve">Château Poujeau - Moulis-en-Médoc, Grand Vin de Bordeaux  RED </t>
  </si>
  <si>
    <t>CHÂTEAU CHASSE-SPLEEN, BORDEAUX</t>
  </si>
  <si>
    <t>Château Chasse-Spleen - Moulin-en-Médoc, Grand Vin de Bordeaux  RED</t>
  </si>
  <si>
    <t>Château Beychevelle - Saint-Julien, Grand Vin de 1990  RED</t>
  </si>
  <si>
    <t>Le Petit Ducru De Ducru-Beaucaillou - AOC Saint-Julien RED</t>
  </si>
  <si>
    <t>Château Ducru-Beaucaillou - Saint-Julien, Grand Cru Classé en 1855  RED</t>
  </si>
  <si>
    <t xml:space="preserve">
CHÂTEAU TALBOT, BORDEAUX </t>
  </si>
  <si>
    <t xml:space="preserve">Château Talbot - AOC Saint-Julien, 4eme Grand Cru Classé 1855 RED </t>
  </si>
  <si>
    <t xml:space="preserve">
CHÂTEAU GLORIA, BORDEAUX </t>
  </si>
  <si>
    <t xml:space="preserve">Château Gloria - AOC Saint-Julien RED </t>
  </si>
  <si>
    <t xml:space="preserve">
CHÂTEAU COS D'ESTOURNEL, BORDEAUX</t>
  </si>
  <si>
    <t xml:space="preserve">Château Cos D'Estournel - AOC Saint-Estèphe RED </t>
  </si>
  <si>
    <t>Château Haut Marbuzet - Saint Estephe  RED</t>
  </si>
  <si>
    <t>Château Phélan Ségur - Saint-Estèphe, Grand Vin de Bordeaux RED</t>
  </si>
  <si>
    <t xml:space="preserve">
CHÂTEAU CALON SEGUR, BORDEAUX</t>
  </si>
  <si>
    <t>Château Calon Ségur - Le Marquis de Calon, AOC Saint-Estèphe RED</t>
  </si>
  <si>
    <t xml:space="preserve">
CHÂTEAU ORMES DE PEZ, BORDEAUX</t>
  </si>
  <si>
    <t>Château Ormes De Pez - AOC Saint-Estèphe RED</t>
  </si>
  <si>
    <t xml:space="preserve">Cabernet Sauvignon - Merlot - Cabernet Franc - Petit Verdot </t>
  </si>
  <si>
    <t xml:space="preserve">Château Les Trois Croix - AOP Fronsac RED </t>
  </si>
  <si>
    <t>Château Lascombes -  Margaux, Grand Cru Classé  RED</t>
  </si>
  <si>
    <t>Château Deyrem Valentin - AOC Margaux, Grand Vin de Bordeaux  RED</t>
  </si>
  <si>
    <t>Château Prieure Lichine - AOC Margaux, Grand Cru Classé  RED</t>
  </si>
  <si>
    <t>Château Du Tertre - AOC Margaux, Grand Cru Classé  RED</t>
  </si>
  <si>
    <t xml:space="preserve">Château La Louvieres - Pessac-Léognan, Grand Vin des Graves  RED </t>
  </si>
  <si>
    <t>CHÂTEAU MALARTIC LAGRAVIERE, BORDEAUX</t>
  </si>
  <si>
    <t>Château Malartic Lagraviere - Pessac-Léognan, Grand Cru Classé des Graves  RED</t>
  </si>
  <si>
    <t>CHÂTEAU CARBONNIEUX, BORDEAUX</t>
  </si>
  <si>
    <t>Château Carbonnieux - Pessac-Léognan, Grand Cru Classé des Graves  RED</t>
  </si>
  <si>
    <t>Château Carbonnieux - Pessac-Léognan, Grand Cru Classé des Graves  WHITE</t>
  </si>
  <si>
    <t>CHÂTEAU LYNCH BAGES, BORDEAUX</t>
  </si>
  <si>
    <t xml:space="preserve">Château Lynch Bages - AOC Pauillac, Grand Cru Classé RED </t>
  </si>
  <si>
    <t>Merlot - Cabernet Franc - Petit Verdot - Cabernet Sauvignon</t>
  </si>
  <si>
    <t>CHÂTEAU GRAND-PUY-LACOSTE, BORDEAUX</t>
  </si>
  <si>
    <t>Château Grand-Puy-Lacoste - AOC Pauillac, Grand Cru Classé  RED</t>
  </si>
  <si>
    <t>Château Grand-Puy-Lacoste - Lacoste Borie - AOC Pauillac  RED</t>
  </si>
  <si>
    <t xml:space="preserve">
CHÂTEAU D'AUSONE , BORDEAUX</t>
  </si>
  <si>
    <t xml:space="preserve">Château Chapelle D'Ausone - AOC Saint Emilion Grand Cru RED </t>
  </si>
  <si>
    <t xml:space="preserve">Cabernet Franc </t>
  </si>
  <si>
    <t xml:space="preserve">
CHÂTEAU PAVIE MACQUIN , BORDEAUX</t>
  </si>
  <si>
    <t xml:space="preserve">Château Pavie Macquin - AOC Saint Emilion Premier Grand Cru RED </t>
  </si>
  <si>
    <t xml:space="preserve">
CHÂTEAU PIERRE 1ER , BORDEAUX</t>
  </si>
  <si>
    <t>Château Pierre 1er - AOC Saint Emilion Grand Cru RED</t>
  </si>
  <si>
    <t>Château D'Assault - Saint Emilion, Grand Cru Classé  RED</t>
  </si>
  <si>
    <t xml:space="preserve">CHATEAU BELLEVUE BORDEAUX </t>
  </si>
  <si>
    <t>Château Bellevue - Saint-Emilion, Grand Cru Classé  RED</t>
  </si>
  <si>
    <t>Clos Labarde - Saint Emilion, AOC Grand Cru RED</t>
  </si>
  <si>
    <t xml:space="preserve">
CHÂTEAU DE FONBEL, BORDEAUX</t>
  </si>
  <si>
    <t>Château De Fonbel - Saint Emilion, AOC Grand Cru RED</t>
  </si>
  <si>
    <t xml:space="preserve">Merlot - Cabernet Sauvignon - Petit Verdot - Carmenère </t>
  </si>
  <si>
    <t>Château Troplong Mondot - Mondot AOC Saint Emilion RED</t>
  </si>
  <si>
    <t>1,5l</t>
  </si>
  <si>
    <t>Château Troplong Mondot - AOC Saint Emilion Premier Grand Cru Classé RED</t>
  </si>
  <si>
    <t>Château Monbousquet - Saint Emilion, Blanc d'Exception  WHITE</t>
  </si>
  <si>
    <t>Château De La Dominique - Saint Emilion, Grand Cru Classé RED</t>
  </si>
  <si>
    <t xml:space="preserve">Château De Lussac - AOC Lussac Saint Emilion RED </t>
  </si>
  <si>
    <t>Château Clos Des Bouard - Dame de Bouard, Montagne Saint-Emilion RED</t>
  </si>
  <si>
    <t>Château Cap D'Or - Saint-Georges Saint Emilion, Grand Vin de Bordeaux  RED</t>
  </si>
  <si>
    <t>Château Belle Brise - Pomerol, Appellation Pomerol Contrôlée RED</t>
  </si>
  <si>
    <t>Château Belle Brise - Pomerol, Appellation Pomerol Contrôlée Magnum RED</t>
  </si>
  <si>
    <t xml:space="preserve">Château Belle Brise - Les Cèdres de Belle Brise Pommerol RED </t>
  </si>
  <si>
    <t>Château Beau Soleil - Pomerol, Grand Vin de Bordeaux  RED</t>
  </si>
  <si>
    <t>Château Le Gay - Pomerol, Grand Vin de Bordeaux  RED</t>
  </si>
  <si>
    <t>Château Clinet - By Clinet, Pomerol  RED</t>
  </si>
  <si>
    <t>Château Clinet - Pomerol RED</t>
  </si>
  <si>
    <t>Domaine de Toujun - Cépage Ugni Blanc WHITE</t>
  </si>
  <si>
    <t>Le Versant - AOC Castillon, Côtes de Bordeaux  RED</t>
  </si>
  <si>
    <t>L'Aurage - AOC Castillon, Côtes de Bordeaux  RED</t>
  </si>
  <si>
    <t>Château Roc de Cambes - Côtes de Bourg RED</t>
  </si>
  <si>
    <t>Malbec - Merlot - Cabernet Sauvignon</t>
  </si>
  <si>
    <t xml:space="preserve">Tertre Roteboeuf - AOC Saint Emilion Grand Cru RED </t>
  </si>
  <si>
    <t>Château Vitus - Appelation Sainte-Foy Bordeaux Contrôlée  RED</t>
  </si>
  <si>
    <t>Château Vitus - Appelation Sainte-Foy Bordeaux Contrôlée Magnum  RED</t>
  </si>
  <si>
    <t>Château Clos des Lunes d'Argent - Bordeaux, Grand Vin Blanc Sec  WHITE</t>
  </si>
  <si>
    <t>Château Clos des Lunes d'Argent - Bordeaux, Grand Vin Blanc Sec Magnum  WHITE</t>
  </si>
  <si>
    <t>Hospice de Beaune - AOP Meursault 1er Cru "Les Genevrieres" Cuvée Badot" WHITE</t>
  </si>
  <si>
    <t>Hospice de Beaune - AOP Beaune 1er Cru "Cuvée Guigone de Salins" RED</t>
  </si>
  <si>
    <t>Hospice de Beaune - AOP Saint Romain "Cuvée Joseph Menault" Magnum WHITE</t>
  </si>
  <si>
    <t>Hospice de Beaune - AOP Pouilly Fuissé "Cuvée Francoise Poisard" WHITE</t>
  </si>
  <si>
    <t>Hospice de Beaune - AOP Pouilly Fuissé "Cuvée Francoise Poisard" Magnum WHITE</t>
  </si>
  <si>
    <t>1,5cl</t>
  </si>
  <si>
    <t>Domaine Doudet Naudin - AOP Bienvenues-Batard-Montrachet Grand Cru WHITE</t>
  </si>
  <si>
    <t>Domaine Doudet Naudin - AOP Clos de Vougeot Grand Cru RED</t>
  </si>
  <si>
    <t>Domaine Doudet Naudin - AOP Corton-Charlemagne Grand Cru WHITE</t>
  </si>
  <si>
    <t xml:space="preserve">Domaine Doudet Naudin - AOP Nuits Saint Georges 1er Cru "Les Murgers" RED </t>
  </si>
  <si>
    <t>Domaine Doudet Naudin - AOP Pernand Vergelesses 1er Cru "Les Pins"   WHITE</t>
  </si>
  <si>
    <t>Lucien Muzard - Santenay Champs Claude WHITE 2020</t>
  </si>
  <si>
    <t>Lucien Muzard - Meursault "Les Miex Chavaux" WHITE</t>
  </si>
  <si>
    <t>Lucien Muzard - Meursault "Les Crotots Veilles Vignes" WHITE</t>
  </si>
  <si>
    <t>Lucien Muzard - Complicité Rouge RED</t>
  </si>
  <si>
    <t xml:space="preserve">Lucien Muzard - Santenay "Charme Rouge" RED </t>
  </si>
  <si>
    <t xml:space="preserve">Lucien Muzard - Santenay "Champ Claude" Vieilles Vignes RED </t>
  </si>
  <si>
    <t xml:space="preserve">Lucien Muzard - Santenay "Champ Claude" Vieilles Vignes Reserve  RED </t>
  </si>
  <si>
    <t>Lucien Muzard - Santenay 1er Cru "Clos Des Mouches" RED</t>
  </si>
  <si>
    <t>Lucien Muzard - Santenay 1er Cru "Gravieres" RED</t>
  </si>
  <si>
    <t>Lucien Muzard - Santenay 1er Cru "Maladiere" Reserve RED 2014</t>
  </si>
  <si>
    <t>Lucien Muzard - Santenay 1er Cru "Maladiere" RED 2015</t>
  </si>
  <si>
    <t>Lucien Muzard - Santenay 1er Cru "Maladiere" RED 2017</t>
  </si>
  <si>
    <t>Lucien Muzard - Santenay 1er Cru "Maladiere" RED 2021</t>
  </si>
  <si>
    <t xml:space="preserve">Lucien Muzard - Chasagnes-Montrachet Vieilles Vignes RED </t>
  </si>
  <si>
    <t>Lucien Muzard - Pommard "Les Cras" RED</t>
  </si>
  <si>
    <t>Lucien Muzard - Corton Charlemagne Grand Cru  WHITE 2019</t>
  </si>
  <si>
    <t>Lucien Muzard - Corton Charlemagne Grand Cru  WHITE 2020</t>
  </si>
  <si>
    <t>DOMAINE NICOLAS ROSSIGNOLES VOLNAY, BURGUNDY</t>
  </si>
  <si>
    <t>Nicolas Rossignoles - Bourgogne Pinot Noir RED</t>
  </si>
  <si>
    <t>Nicolas Rossignoles - Bourgogne Pinot Noir Magnum RED</t>
  </si>
  <si>
    <t>Nicolas Rossignoles - Pernand-Vergelesses 1er Cru "Les Fichos" RED</t>
  </si>
  <si>
    <t>Nicolas Rossignoles - Savigny-Les-Beaunes 1er Crus "Fourneaux" RED</t>
  </si>
  <si>
    <t>Nicolas Rossignoles - Savigny-Les-Beaunes 1er Crus "Fourneaux" Magnum RED</t>
  </si>
  <si>
    <t>Nicolas Rossignoles - Volnay 1er Cru "Chevret" RED</t>
  </si>
  <si>
    <t>Nicolas Rossignoles - Volnay 1er Cru "Clos des Angles" Magnum RED</t>
  </si>
  <si>
    <t>DOMAINE COFFINET-DUVERNAY, BURGUNDY</t>
  </si>
  <si>
    <t>Domaine Coffinet-Duvernay - Batard Montrachet Grand Cru  WHITE</t>
  </si>
  <si>
    <t>Domaine Coffinet-Duvernay - Chassagne-Montrachet  WHITE</t>
  </si>
  <si>
    <t>DOMAINE JOUARD, BURGUNDY</t>
  </si>
  <si>
    <t>Domaine Jouard - Chassagne-Montrachet Premier Cru "Les Vides Bourses"  WHITE</t>
  </si>
  <si>
    <t>DOMAINE ALAIN CHAVY, BURGUNDY</t>
  </si>
  <si>
    <t>Domaine Alain Chavy - Puligny-Montrachet "Les Charmes"  WHITE</t>
  </si>
  <si>
    <t>DOMAINES ROBLOT-MARCHAND ET FILS, BURGUNDY</t>
  </si>
  <si>
    <t>Domaine Roblot-Marchand et Fils - AOP Bourgogne Hautes-Côtes de Nuits WHITE</t>
  </si>
  <si>
    <t>75CL</t>
  </si>
  <si>
    <t>Domaine Roblot-Marchand et Fils - Vosne Romanée 1er Cru "Les Rouges Du Dessus"  RED</t>
  </si>
  <si>
    <t>DOMAINE JEAN FOURNIER, BURGUNDY</t>
  </si>
  <si>
    <t>Domaine Jean Fournier - AOP Marsannay "Les Longeroies Blanc" WHITE</t>
  </si>
  <si>
    <t>Domaine Jean Fournier - AOP Marsannay "Cuvée Saint-Urbain" RED</t>
  </si>
  <si>
    <t>Domaine Jean Fournier - AOP Fixin "Les Petits Crais" RED</t>
  </si>
  <si>
    <t>THIBAULT DE PLANIOL, BURGUNDY</t>
  </si>
  <si>
    <t>Thibault De Planiol - Corton Charlemagne Grand Cru  WHITE</t>
  </si>
  <si>
    <t>DOMAINE ROY, BURGUNDY</t>
  </si>
  <si>
    <t>Domaine Roy - Meursault 1er Cru "Cuvée Alice"  WHITE</t>
  </si>
  <si>
    <t>DOMAINE DES MALANDES, BURGUNDY</t>
  </si>
  <si>
    <t>Domaine des Malandes - Sauvignon Saint-Bris WHITE             (Not in stock / On demand)</t>
  </si>
  <si>
    <t>Domaine des Malandes - Cotes D'Auxerres WHITE</t>
  </si>
  <si>
    <t>Domaine des Malandes - Chablis Organic  WHITE</t>
  </si>
  <si>
    <t>Domaine des Malandes - Chablis 1er Cru "Montmains" WHITE</t>
  </si>
  <si>
    <t>Domaine des Malandes - Chablis Grand Cru "Vaudesir" WHITE</t>
  </si>
  <si>
    <t>Domaine des Malandes - Chablis Grand Cru "Les Clos" WHITE</t>
  </si>
  <si>
    <t>Domaine des Malandes - Chablis 1er Cru "Montmains" WHITE MAGNUM</t>
  </si>
  <si>
    <t>Domaine des Malandes - Chablis 1er Cru "Mont du Milieu" WHITE MAGNUM</t>
  </si>
  <si>
    <t>Mme. Veuve Point - Bourgognes WHITE</t>
  </si>
  <si>
    <t>Mme. Veuve Point - Rully WHITE</t>
  </si>
  <si>
    <t>Mme. Veuve Point - Pouilly Fuissé WHITE</t>
  </si>
  <si>
    <t>Mme. Veuve Point - Saint-Aubin WHITE</t>
  </si>
  <si>
    <t>Mme. Veuve Point - AOP Santenay 1er Cru "Beaurepaire" WHITE</t>
  </si>
  <si>
    <t>Mme. Veuve Point - Bourgognes RED</t>
  </si>
  <si>
    <t>Mme. Veuve Point - Rully RED</t>
  </si>
  <si>
    <t>Mme. Veuve Point - Aloxe-Corton RED</t>
  </si>
  <si>
    <t>Mme. Veuve Point - Pommard RED</t>
  </si>
  <si>
    <t>Mme. Veuve Point - AOP Volnay 1er Cru "Clos des Chenes" RED</t>
  </si>
  <si>
    <t>DOMAINE VINCENT LATOUR, BURGUNDY</t>
  </si>
  <si>
    <t>Domaine Vincent Latour - Bourgognes Chardonnay "Côtes d'Or" WHITE</t>
  </si>
  <si>
    <t>Domaine Vincent Latour - AOP Saint Romain "Coeur De Roches" WHITE</t>
  </si>
  <si>
    <t>Domaine Vincent Latour - AOP Saint-Aubin Premier Cru "Les Frionnes" WHITE</t>
  </si>
  <si>
    <t>Domaine Vincent Latour - AOP Meursault "Les Grands Charrons" WHITE</t>
  </si>
  <si>
    <t>Domaine Vincent Latour - AOP Puligny-Montrachet "Veilles Vignes" WHITE</t>
  </si>
  <si>
    <t>Domaine Vincent Latour - AOP Meursault Premier Cru "Gouttes d'Or" WHITE</t>
  </si>
  <si>
    <t>Domaine Vincent Latour - AOP Chassagne-Montrachet Premier Cru "Morgeot" WHITE</t>
  </si>
  <si>
    <t>Domaine Vincent Latour - AOP Corton-Charlemagne Grand Cru WHITE</t>
  </si>
  <si>
    <t>Domaine Vincent Latour - Bourgognes Pinot Noir "Côtes d'Or" RED</t>
  </si>
  <si>
    <t>Domaine Vincent Latour - AOP Meursault "Veilles Vignes" RED</t>
  </si>
  <si>
    <t>Domaine Vincent Latour - AOP Volnay RED</t>
  </si>
  <si>
    <t>Domaine Vincent Latour - AOP Pommard "Vieilles Vignes" RED</t>
  </si>
  <si>
    <t>PROSPER MAUFOUX, BURGUNDY</t>
  </si>
  <si>
    <t>Prosper Maufoux, Pinot Noir RED</t>
  </si>
  <si>
    <t>DOMAINES RICHARD ROTTIERS, BEAUJOLAIS</t>
  </si>
  <si>
    <t>Domaine Richard Rottiers - Brouilly Cru du Beaujolais RED</t>
  </si>
  <si>
    <t>Domaine Richard Rottiers - Moulin a Vent Cru du Beaujolais RED</t>
  </si>
  <si>
    <t>DOMAINES JEAN CHERMETTE, BEAUJOLAIS</t>
  </si>
  <si>
    <r>
      <t xml:space="preserve">Domaine Jean Chermette - Beaujolais Nouveau 2022 RED              </t>
    </r>
    <r>
      <rPr>
        <sz val="12"/>
        <color indexed="10"/>
        <rFont val="Open Sans Light"/>
        <family val="2"/>
      </rPr>
      <t>ARRIVING IN NOVEMBER</t>
    </r>
  </si>
  <si>
    <t>Domaine Jean Chermette - Beaujolais "Les Clos" Veilles Vignes RED</t>
  </si>
  <si>
    <t>Domaine Jean Chermette - AOP Pinot Noir "Champs Blanc"  RED</t>
  </si>
  <si>
    <t>Domaine Jean Chermette - AOP Fleurie "Les Deux Granite" RED</t>
  </si>
  <si>
    <t>Domaine Jean Chermette - AOP Morgon "Les Micouds"  RED</t>
  </si>
  <si>
    <t>Domaine Jean Chermette - Gevrey Chambertin "Les Fourneau" RED</t>
  </si>
  <si>
    <t>AOP Chinon - Les Blancs des Closeaux  WHITE</t>
  </si>
  <si>
    <t>AOP Chinon - Les Blancs des Closeaux Magnum WHITE</t>
  </si>
  <si>
    <t>AOP Chinon - ROSE</t>
  </si>
  <si>
    <t>AOP Chinon - Le C de P&amp;B Couly  RED</t>
  </si>
  <si>
    <t>AOP Chinon - Le V de P&amp;B Couly  RED</t>
  </si>
  <si>
    <t>AOP Chinon - Le V de P&amp;B Couly Magnum RED</t>
  </si>
  <si>
    <t xml:space="preserve">AOP Chinon - St Louans Le Parc RED </t>
  </si>
  <si>
    <t>AOP Chinon - La Haute Olive  RED</t>
  </si>
  <si>
    <t>AOP Chinon - Les 4'M  RED</t>
  </si>
  <si>
    <t>M PLOUZEAU, LOIRE VALLEE</t>
  </si>
  <si>
    <t>Château de La Bonnelière - Chinon Rive Gauche, l'Integrale Lieux-Dit Vindoux</t>
  </si>
  <si>
    <t>DOMAINE DE NOIRE, LOIRE VALLEE</t>
  </si>
  <si>
    <t xml:space="preserve">Domaine de Noiré - Chinon, Elégance RED </t>
  </si>
  <si>
    <t xml:space="preserve">
CHÂTEAU DE SANCERRE, LOIRE VALLEE</t>
  </si>
  <si>
    <t>Château de Sancerre - AOP Sancerre Sauvignon Blanc WHITE</t>
  </si>
  <si>
    <t>Château de Sancerre - AOP Sancerre Sauvignon Blanc Magnum WHITE</t>
  </si>
  <si>
    <t>Château de Sancerre - AOP Sancerre "Cuvée Connetable" WHITE</t>
  </si>
  <si>
    <t>Château de Sancerre - AOP Sancerre RED</t>
  </si>
  <si>
    <t>Alxandre Monmousseau - Mon Chemin, Chenin Blanc  WHITE</t>
  </si>
  <si>
    <t>Alxandre Monmousseau - Vouvray Brut  WHITE SPARKLING</t>
  </si>
  <si>
    <t>Alxandre Monmousseau - Vouvray Demi Sec  SWEET WHITE SPARKLING</t>
  </si>
  <si>
    <t>Alexandre Monmousseau - La Serpette, Vouvray Tendre AOC WHITE</t>
  </si>
  <si>
    <t>Philippe Loquineau - Quatre Vin Onze, AOP Cour Cherverny  WHITE</t>
  </si>
  <si>
    <t>Dom Rouze - Quincy, Cuvée Villalin WHITE</t>
  </si>
  <si>
    <t>Domaine Tinel-Blondelet -  Pouilly Fumé Arrét-Buffatte WHITE</t>
  </si>
  <si>
    <t xml:space="preserve">
DOMAINE DE LA COTELLERAIE, LOIRE VALLEE</t>
  </si>
  <si>
    <t>Domaine de La Cotelleraie - Saint Nicolas de Bourgueil, Les Perruches ORGANIC  RED</t>
  </si>
  <si>
    <t xml:space="preserve">
DOMAINE ANSODELLES, LOIRE VALLEE</t>
  </si>
  <si>
    <t>Domaine Ansodelles - AOP Bourgeuil, Conversation ORGANIC RED</t>
  </si>
  <si>
    <t xml:space="preserve">
DOMAINE FILLIATREAU, LOIRE VALLEE</t>
  </si>
  <si>
    <t>Domaine Filliatreau - Saumur, Château Fouquet  "Les Clos" RED</t>
  </si>
  <si>
    <t>Côtes du Rhone - Signature by La Font du Loup   WHITE</t>
  </si>
  <si>
    <t>Côtes du Rhone - Signature by La Font du Loup   RED</t>
  </si>
  <si>
    <t>Les Demoiselles de la Fond du Loup - Châteauneuf-du-Pape RED</t>
  </si>
  <si>
    <t>Château de la Font du Loup - Châteauneuf-du-Pape  RED</t>
  </si>
  <si>
    <t>Châteauneuf-du-Pape - Le Puy Rolland Vieilles Vignes  RED</t>
  </si>
  <si>
    <t>Châteauneuf-du-Pape - Legend  RED</t>
  </si>
  <si>
    <t>AOP Côtes Du Rhone Villages RED</t>
  </si>
  <si>
    <t xml:space="preserve">Gigondas AOP - La Gille RED </t>
  </si>
  <si>
    <t xml:space="preserve">Vacqueyras AOP - Les Christins RED </t>
  </si>
  <si>
    <t>Châteauneuf-du-Pape AOP - Les Sinards WHITE</t>
  </si>
  <si>
    <t>Châteauneuf-du-Pape AOP - Les Sinards RED</t>
  </si>
  <si>
    <t>Châteauneuf-du-Pape AOP - Château de Beaucastel RED</t>
  </si>
  <si>
    <t xml:space="preserve">
MAISON LES ALEXANDRINS, RHONE VALLEE </t>
  </si>
  <si>
    <t>Maison Les Alexandrins - AOP Côte-Rôtie RED</t>
  </si>
  <si>
    <t>Syrah - Viognier</t>
  </si>
  <si>
    <t>Maison Les Alexandrins - AOP Saint-Joseph WHITE</t>
  </si>
  <si>
    <t xml:space="preserve">
GRAEME &amp; JULIE BOTT, RHONE VALLEE </t>
  </si>
  <si>
    <t>G&amp;J Bott - AOP Crozes-Hermitages WHITE</t>
  </si>
  <si>
    <t>Roussanne - Marsanne</t>
  </si>
  <si>
    <t>G&amp;J Bott - AOP Saint-Joseph WHITE</t>
  </si>
  <si>
    <t>G&amp;J Bott - AOP Condrieu WHITE</t>
  </si>
  <si>
    <t>G&amp;J Bott - AOP Condrieu WHITE MAGNUM</t>
  </si>
  <si>
    <t>G&amp;J Bott - AOP Condrieu "Lieu-Dit L'aleau" WHITE</t>
  </si>
  <si>
    <t xml:space="preserve">G&amp;J Bott - Kamaka "Terroir de Seyssuel" RED </t>
  </si>
  <si>
    <t>G&amp;J Bott - AOP Côte-Rôtie RED</t>
  </si>
  <si>
    <t xml:space="preserve">Condrieu AOP - Les Terrasses de L'Empire WHITE </t>
  </si>
  <si>
    <t>Saint-Joseph - Terres D'Encre RED</t>
  </si>
  <si>
    <t>Syrah - Sainte-Agathe RED</t>
  </si>
  <si>
    <t>Côte-Rôtie - Blonde du Seigneur RED</t>
  </si>
  <si>
    <t>DOMAINE VERSET, RHONE VALLEE</t>
  </si>
  <si>
    <t xml:space="preserve">Domain Verset - Cornas ACC RED </t>
  </si>
  <si>
    <t>Côtes de Gascogne - Frisson D'automne   WHITE DESERT WINE</t>
  </si>
  <si>
    <t>Côtes de Gascogne - Sauvignon Blanc  WHITE</t>
  </si>
  <si>
    <t>Côtes de Gascogne - Chardonnay  WHITE</t>
  </si>
  <si>
    <t>Côtes de Gascogne - Sauvignon Blanc Colombard  WHITE</t>
  </si>
  <si>
    <t>Côtes de Gascogne - Les Hauts de Guillaman, IGP Côtes de Gascogne  RED</t>
  </si>
  <si>
    <t>Château Montus - Madiran, Tannat RED</t>
  </si>
  <si>
    <t xml:space="preserve">Mas De Daumas Gassac - IGP Saint-Guilhem-le-desert  RED </t>
  </si>
  <si>
    <t>Côtes de Thongue - IGP Olivier Coste Sauvignon Blanc  WHITE</t>
  </si>
  <si>
    <t>Côtes de Thongue - IGP Olivier Coste Viognier  WHITE</t>
  </si>
  <si>
    <t>Côtes de Thongue - IGP Olivier Coste Chardonnay  WHITE</t>
  </si>
  <si>
    <t>Côtes de Thongue - IGP Olivier Coste Rosé  ROSÉ</t>
  </si>
  <si>
    <t>Côtes de Thongue - IGP Olivier Coste Rouge  RED</t>
  </si>
  <si>
    <t>Côtes de Thongue - IGP Montrose Prestige Rosé ROSÉ</t>
  </si>
  <si>
    <t>Côtes de Thongue - IGP Montrose 1701 ROSÉ</t>
  </si>
  <si>
    <t>Côtes de Thongue - IGP Olivier Coste Rosé Magnum  ROSÉ</t>
  </si>
  <si>
    <t>Château Simone - Côtes de Provence WHITE</t>
  </si>
  <si>
    <t>Château Simone - Côtes de Provence RED</t>
  </si>
  <si>
    <t>AOP Cru Classé - Excellence  WHITE</t>
  </si>
  <si>
    <t>AOP Cru Classé - Excellence  Magnum WHITE</t>
  </si>
  <si>
    <t>AOP Cru Classé - Clos de Capelune WHITE</t>
  </si>
  <si>
    <t>IGP Var - You Are Maur  ROSÉ</t>
  </si>
  <si>
    <t>IGP Var - You Are Maur Magnum ROSÉ</t>
  </si>
  <si>
    <t>AOP Côtes de Provence - Maur &amp; Maur  ROSÉ</t>
  </si>
  <si>
    <t>AOP Côtes de Provence - Maur &amp; Maur Magnum ROSÉ</t>
  </si>
  <si>
    <t>AOP Cru Classé - Cuvée Saint M Bordelaise Bottle ROSÉ</t>
  </si>
  <si>
    <t>AOP Cru Classé - Cuvée Saint M Magnum ROSÉ</t>
  </si>
  <si>
    <t>AOP Cru Classé - Cuvée Saint M Jéroboam ROSÉ</t>
  </si>
  <si>
    <t>AOP Cru Classé - Excellence  ROSÉ</t>
  </si>
  <si>
    <t>AOP Cru Classé - Excellence Magnum ROSÉ</t>
  </si>
  <si>
    <t>AOP Cru Classé - Excellence Jéroboam ROSÉ</t>
  </si>
  <si>
    <t>AOP Cru Classé - Clos de Capelune ROSÉ</t>
  </si>
  <si>
    <t>AOP Cru Classé - Clos Saint-Vincent Cuvée d'Exception Magnum ROSÉ</t>
  </si>
  <si>
    <t xml:space="preserve">Studio By Miraval - IGP Mediteranée  ROSÉ </t>
  </si>
  <si>
    <t xml:space="preserve">Cinsault - Grenache - Rolle - Syrah </t>
  </si>
  <si>
    <t xml:space="preserve">Miraval - Côtes de Provence  ROSÉ </t>
  </si>
  <si>
    <t xml:space="preserve">Miraval - Côtes de Provence  Magnum ROSÉ </t>
  </si>
  <si>
    <t xml:space="preserve">Miraval - Côtes de Provence  Jeroboam ROSÉ </t>
  </si>
  <si>
    <t xml:space="preserve">Miraval - Côtes de Provence  Matusalem ROSÉ </t>
  </si>
  <si>
    <t>Muse By Miraval - Côtes de Provence ROSÉ</t>
  </si>
  <si>
    <t>Terminus Organic - IGP Méditerrane ROSÉ</t>
  </si>
  <si>
    <t xml:space="preserve">Clos Canarelli - Rosé, Figari AOP ROSÉ </t>
  </si>
  <si>
    <t xml:space="preserve">
BRUT DE CRAY, LOIRE VALLEE </t>
  </si>
  <si>
    <t xml:space="preserve">Brut De Cray Sparkilng Wine </t>
  </si>
  <si>
    <t>Chardonnay - Chenin Blanc - Pinot Noir</t>
  </si>
  <si>
    <t>Henri Dosnon - Brut Selection Demi Bottle  WHITE</t>
  </si>
  <si>
    <t>Henri Dosnon - Brut Selection  WHITE</t>
  </si>
  <si>
    <t>Henri Dosnon - Brut Selection Magnum WHITE</t>
  </si>
  <si>
    <t>Henri Dosnon - Rosé ROSÉ</t>
  </si>
  <si>
    <t>Henri Dosnon - Alliae Brut Nature WHITE</t>
  </si>
  <si>
    <t>Champagne Langlet - Brut Grande Reserve WHITE</t>
  </si>
  <si>
    <t>Pinot Noir - Chardonnay - Pinot Meunier</t>
  </si>
  <si>
    <t>Champagne Langlet - Rosé Grande Reserve ROSE</t>
  </si>
  <si>
    <t xml:space="preserve">
LENOBLE, CHAMPAGNE</t>
  </si>
  <si>
    <t>Lenoble - Rosé ROSÉ</t>
  </si>
  <si>
    <t>Veuve Clicquot - La Grande Dame Brut</t>
  </si>
  <si>
    <r>
      <t xml:space="preserve">Pommery - Brut Royal  WHITE      </t>
    </r>
    <r>
      <rPr>
        <sz val="12"/>
        <color indexed="10"/>
        <rFont val="Open Sans Light"/>
        <family val="2"/>
        <charset val="1"/>
      </rPr>
      <t xml:space="preserve"> </t>
    </r>
  </si>
  <si>
    <t>Taittinger - Brut Reserve WHITE  37,5cl</t>
  </si>
  <si>
    <t>Taittinger - Brut Reserve WHITE  75cl</t>
  </si>
  <si>
    <t>Taittinger - Brut Reserve WHITE  1.5l</t>
  </si>
  <si>
    <t>Taittinger - Cuvée Prestige ROSE 37.5cl</t>
  </si>
  <si>
    <t>Taittinger - Cuvée Prestige ROSE 75cl</t>
  </si>
  <si>
    <t>Taittinger - Cuvée Prestige ROSE 1.5l</t>
  </si>
  <si>
    <t>Taittinger - Sec Nocturne WHITE 75cl</t>
  </si>
  <si>
    <t>Taittinger - Sec Nocturne City Light Edition WHITE 75cl</t>
  </si>
  <si>
    <t>Taittinger - Sec Nocturne ROSE 75cl</t>
  </si>
  <si>
    <t>Taittinger - Demi-Sec WHITE 75cl</t>
  </si>
  <si>
    <t>Taittinger - Prelude Grands Crus WHITE 75cl</t>
  </si>
  <si>
    <t>Taittinger - Brut Millesimé 2015 WHITE 75cl</t>
  </si>
  <si>
    <t>Billecar-Salmon - Brut Reserve WHITE</t>
  </si>
  <si>
    <t>Meunier - Chardonnay - Pinot Noir</t>
  </si>
  <si>
    <t>Billecar-Salmon - Brut Rosé ROSE</t>
  </si>
  <si>
    <t>Chardonnay - Pinot Noir - Meunier</t>
  </si>
  <si>
    <t>Domaine Gonet Medeville - Tradition 1er Cru  WHITE</t>
  </si>
  <si>
    <t>Domaine Gonet Medeville - Tradition 1er Cru Jéroboam WHITE</t>
  </si>
  <si>
    <t xml:space="preserve">Domaine Gonet Medeville - Blanc de Noirs 1er Cru  WHITE </t>
  </si>
  <si>
    <t>Domaine Gonet Medeville - Blanc de Noirs 1er Cru Magnum WHITE</t>
  </si>
  <si>
    <t>Domaine Gonet Medeville - Blanc de Noirs 1er Cru Jéroboam WHITE</t>
  </si>
  <si>
    <t xml:space="preserve">Domaine Gonet Medeville - Cuvée Theophile  WHITE </t>
  </si>
  <si>
    <t xml:space="preserve">Domaine Gonet Medeville - Cuvée Theophile  Magnum WHITE </t>
  </si>
  <si>
    <t>Ruinart - Rosé ROSÉ</t>
  </si>
  <si>
    <t>Ruinart - Brut  WHITE</t>
  </si>
  <si>
    <t>LAURENT-PERRIER, CHAMPAGNE</t>
  </si>
  <si>
    <t>DOM PERIGNON, CHAMPAGNE</t>
  </si>
  <si>
    <t>Dom Perignon - COF Vintage  WHITE</t>
  </si>
  <si>
    <t>Dom Perignon - COF Vintage  Lady Gaga Edition WHITE</t>
  </si>
  <si>
    <t xml:space="preserve">TENUTA SAN GUIDO, TUSCANY  </t>
  </si>
  <si>
    <t xml:space="preserve">CASTELLO BANFI, TUSCANY  </t>
  </si>
  <si>
    <t xml:space="preserve">Banfi - Sciandor Moscato d'Asti DOCG Spumante SPARKLING </t>
  </si>
  <si>
    <t>Banfi - Principessa Gavia Gavi DOCG WHITE</t>
  </si>
  <si>
    <t>Banfi - San Angelo Pinot Grigio IGT Toscana WHITE</t>
  </si>
  <si>
    <t>Banfi - L'Ardi Dolcetto D'Acqui DOC RED</t>
  </si>
  <si>
    <t>Banfi - Chianti Classico Riserva DOCG RED</t>
  </si>
  <si>
    <t xml:space="preserve">Banfi - Aska Bolgheri Rosso DOC RED </t>
  </si>
  <si>
    <t>Banfi - Brunello Di Montalcino DOCG RED</t>
  </si>
  <si>
    <t xml:space="preserve">Poggio All'Oro - Brunello Di Montalcino DOCG Riserva RED </t>
  </si>
  <si>
    <t xml:space="preserve">Poggio Alle Mura - Grappa Di Brunello Riserva </t>
  </si>
  <si>
    <t xml:space="preserve">NV </t>
  </si>
  <si>
    <t>MAISON ANSELMET, AOSTE</t>
  </si>
  <si>
    <t>DOMAINE LA JARA, VENEZIE</t>
  </si>
  <si>
    <t>Domaine La Jara - Pinot Grigio, DOC Delle Venezie  WHITE</t>
  </si>
  <si>
    <t>Domaine La Jara - Organic Spumante Prosecco, DOC Brut  WHITE</t>
  </si>
  <si>
    <t>Domaine La Jara - Organic Spumante Prosecco Pinot Grigio, DOC Brut  WHITE</t>
  </si>
  <si>
    <t>Domaine La Jara - Organic Spumante Prosecco Rosé, DOC Brut  WHITE</t>
  </si>
  <si>
    <t>CASA VINICOLA NATALE VERGA</t>
  </si>
  <si>
    <t>Il Poggio Dei Vigneti - Chardonnay Veneto, Venezie IGT WHITE</t>
  </si>
  <si>
    <t>Natale Verga - Sauvignon Trevenezie IGT WHITE</t>
  </si>
  <si>
    <t>Sauvignon</t>
  </si>
  <si>
    <t>Natale Verga - Pinot Grigio, DOC Delle Venezie  WHITE</t>
  </si>
  <si>
    <t>Natale Verga - Chianti Riserva, DOCG RED</t>
  </si>
  <si>
    <t>Natale Verga - Barbaresco, DOCG RED</t>
  </si>
  <si>
    <t>Natale Verga - Barolo, DOCG RED</t>
  </si>
  <si>
    <t>CASCINA BOSCHETTI GOMBA, BAROLO</t>
  </si>
  <si>
    <t xml:space="preserve">Cascina Boschetti - Roero Arneis Bianco, DOCG WHITE </t>
  </si>
  <si>
    <t>Quinta Do Pessegueiro - Aluze  WHITE</t>
  </si>
  <si>
    <t>Quinta Do Pessegueiro - Reserva, Douro DOC  WHITE</t>
  </si>
  <si>
    <t>Rabigato - Folgazao</t>
  </si>
  <si>
    <t xml:space="preserve">Quinta Do Pessegueiro - Reserva, Douro DOC  RED </t>
  </si>
  <si>
    <t>Pedregosa - Cava Reserva Hereu Premium Organic SPARKLING</t>
  </si>
  <si>
    <t xml:space="preserve">
FLOR DE VETUS, RUEDA</t>
  </si>
  <si>
    <t>Flor De Vetus - Verdejo, AOP Rueda WHITE</t>
  </si>
  <si>
    <t xml:space="preserve">Dominio De Berzal - Blanco, AOP Rioja WHITE </t>
  </si>
  <si>
    <t>Tempranillo - Viura Seleccionados</t>
  </si>
  <si>
    <t xml:space="preserve">Dominio De Berzal - Carbonique Maceracion, AOP Rioja RED </t>
  </si>
  <si>
    <t xml:space="preserve">Epifanio Ribera &amp; Finca Villacreces - Epifanio, Vin Jeune AOP Ribero Del Duero RED </t>
  </si>
  <si>
    <t xml:space="preserve">Epifanio Ribera &amp; Finca Villacreces - Pruno, AOP Ribero Del Duero RED </t>
  </si>
  <si>
    <t xml:space="preserve">Tokaj Hétszolo - Tokaji Aszu 5 Puttonyos </t>
  </si>
  <si>
    <t>Furmint</t>
  </si>
  <si>
    <t>Daou - Chardonnay, Paso Robles   WHITE</t>
  </si>
  <si>
    <t>Daou - Chardonnay Reserve, Paso Robles Willow Creek District   WHITE</t>
  </si>
  <si>
    <t>Daou - Sauvignon Blanc, Paso Robles   WHITE</t>
  </si>
  <si>
    <t>Daou - Rosé, Paso Robles ROSÉ</t>
  </si>
  <si>
    <t>Daou - Pessimist, Red Blend Paso Robles  RED</t>
  </si>
  <si>
    <t>Daou - Dessert Wine, Paso Robles Adelaida District RED</t>
  </si>
  <si>
    <t>Daou - Pinot Noir, Central Coast RED</t>
  </si>
  <si>
    <t>Daou - Cabernet Sauvignon  RED</t>
  </si>
  <si>
    <t>Daou - Cabernet Sauvignon Reserve  RED</t>
  </si>
  <si>
    <t>Daou - Cabernet Sauvignon, Soul of a Lion Adelaida District  RED</t>
  </si>
  <si>
    <t>Daou - Cabernet Sauvignon, Patrimony Adelaida District  RED</t>
  </si>
  <si>
    <t>WEINERT BODEGA Y CAVAS, MENDOZA</t>
  </si>
  <si>
    <t xml:space="preserve">Pipone - White Blend WHITE </t>
  </si>
  <si>
    <t xml:space="preserve">Pipone - Malbec Blend RED </t>
  </si>
  <si>
    <t xml:space="preserve">Carrascal - Malbec Lujàn De Cuyo RED </t>
  </si>
  <si>
    <t xml:space="preserve">Weinert Bodega - Cabernet Sauvignon RED </t>
  </si>
  <si>
    <t>Clos Apalta - Syrah , Chilean Bordeaux Blend RED</t>
  </si>
  <si>
    <t>CLOUDY BAY</t>
  </si>
  <si>
    <t xml:space="preserve">Cloudy Bay - Sauvignon Blanc Malborough WHITE </t>
  </si>
  <si>
    <t>Retail price VAT Included</t>
  </si>
  <si>
    <t>On Demand</t>
  </si>
  <si>
    <t xml:space="preserve">Up Coming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</si>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</sst>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 * #,##0.00_)\ &quot;EC$&quot;_ ;_ * \(#,##0.00\)\ &quot;EC$&quot;_ ;_ * &quot;-&quot;??_)\ &quot;EC$&quot;_ ;_ @_ "/>
    <numFmt numFmtId="165" formatCode="_-[$XCD]\ * #,##0.00_-;\-[$XCD]\ * #,##0.00_-;_-[$XCD]\ * &quot;-&quot;??_-;_-@_-"/>
    <numFmt numFmtId="166" formatCode="_ * #,##0.00_)\ [$XCD]_ ;_ * \(#,##0.00\)\ [$XCD]_ ;_ * &quot;-&quot;??_)\ [$XCD]_ ;_ @_ "/>
    <numFmt numFmtId="167" formatCode="_ * #,##0.0_)\ &quot;EC$&quot;_ ;_ * \(#,##0.0\)\ &quot;EC$&quot;_ ;_ * &quot;-&quot;?_)\ &quot;EC$&quot;_ ;_ @_ "/>
    <numFmt numFmtId="168" formatCode="_ * #,##0_)\ &quot;EC$&quot;_ ;_ * \(#,##0\)\ &quot;EC$&quot;_ ;_ * &quot;-&quot;?_)\ &quot;EC$&quot;_ ;_ @_ "/>
    <numFmt numFmtId="169" formatCode="_ * #,##0.00_)\ &quot;EC$&quot;_ ;_ * \(#,##0.00\)\ &quot;EC$&quot;_ ;_ * &quot;-&quot;?_)\ &quot;EC$&quot;_ ;_ @_ "/>
  </numFmts>
  <fonts count="94">
    <font>
      <sz val="11"/>
      <color theme="1"/>
      <name val="Calibri"/>
      <family val="2"/>
      <scheme val="minor"/>
    </font>
    <font>
      <sz val="12"/>
      <name val="Bodoni 72 Book"/>
    </font>
    <font>
      <sz val="11"/>
      <color theme="1"/>
      <name val="Bodoni 72 Book"/>
    </font>
    <font>
      <sz val="11"/>
      <color theme="1"/>
      <name val="Calibri Light"/>
      <family val="2"/>
      <scheme val="major"/>
    </font>
    <font>
      <sz val="11"/>
      <name val="Bodoni 72 Book"/>
    </font>
    <font>
      <b/>
      <sz val="22"/>
      <color theme="1"/>
      <name val="Bodoni 72 Book"/>
    </font>
    <font>
      <sz val="8"/>
      <name val="Calibri"/>
      <family val="2"/>
      <scheme val="minor"/>
    </font>
    <font>
      <b/>
      <sz val="22"/>
      <color theme="7" tint="-0.249977111117893"/>
      <name val="Bodoni 72 Book"/>
    </font>
    <font>
      <sz val="18"/>
      <name val="Open Sans"/>
      <family val="2"/>
    </font>
    <font>
      <sz val="24"/>
      <color theme="7" tint="-0.249977111117893"/>
      <name val="Open Sans"/>
      <family val="2"/>
    </font>
    <font>
      <sz val="14"/>
      <name val="Open Sans"/>
      <family val="2"/>
    </font>
    <font>
      <sz val="11"/>
      <name val="Open Sans"/>
      <family val="2"/>
    </font>
    <font>
      <b/>
      <sz val="26"/>
      <color theme="1"/>
      <name val="Bodoni 72 Book"/>
    </font>
    <font>
      <b/>
      <sz val="26"/>
      <color theme="7" tint="-0.249977111117893"/>
      <name val="Bodoni 72 Book"/>
    </font>
    <font>
      <b/>
      <sz val="11"/>
      <color theme="1"/>
      <name val="Open Sans"/>
      <family val="2"/>
    </font>
    <font>
      <sz val="11"/>
      <color theme="1"/>
      <name val="Open Sans"/>
      <family val="2"/>
    </font>
    <font>
      <sz val="14"/>
      <color theme="1"/>
      <name val="Open Sans"/>
      <family val="2"/>
    </font>
    <font>
      <b/>
      <sz val="20"/>
      <color rgb="FFC00000"/>
      <name val="Open Sans"/>
      <family val="2"/>
    </font>
    <font>
      <b/>
      <sz val="20"/>
      <color rgb="FF00B050"/>
      <name val="Open Sans"/>
      <family val="2"/>
    </font>
    <font>
      <b/>
      <sz val="48"/>
      <color theme="0"/>
      <name val="Bodoni 72 Book"/>
    </font>
    <font>
      <b/>
      <sz val="72"/>
      <color theme="0"/>
      <name val="Bodoni 72 Book"/>
    </font>
    <font>
      <b/>
      <sz val="22"/>
      <color theme="0"/>
      <name val="Open Sans"/>
      <family val="2"/>
    </font>
    <font>
      <sz val="11"/>
      <name val="Calibri Light"/>
      <family val="2"/>
      <scheme val="major"/>
    </font>
    <font>
      <sz val="11"/>
      <color theme="1"/>
      <name val="Calibri"/>
      <family val="2"/>
      <scheme val="minor"/>
    </font>
    <font>
      <sz val="12"/>
      <color theme="0"/>
      <name val="Open Sans"/>
      <family val="2"/>
    </font>
    <font>
      <sz val="12"/>
      <name val="Open Sans"/>
      <family val="2"/>
    </font>
    <font>
      <sz val="12"/>
      <color theme="1"/>
      <name val="Open Sans"/>
      <family val="2"/>
    </font>
    <font>
      <sz val="12"/>
      <color rgb="FFC00000"/>
      <name val="Open Sans"/>
      <family val="2"/>
    </font>
    <font>
      <b/>
      <sz val="12"/>
      <color theme="1"/>
      <name val="Open Sans"/>
      <family val="2"/>
    </font>
    <font>
      <b/>
      <sz val="12"/>
      <color theme="0"/>
      <name val="Open Sans"/>
      <family val="2"/>
    </font>
    <font>
      <b/>
      <sz val="12"/>
      <name val="Open Sans"/>
      <family val="2"/>
    </font>
    <font>
      <b/>
      <sz val="12"/>
      <color rgb="FFC00000"/>
      <name val="Open Sans"/>
      <family val="2"/>
    </font>
    <font>
      <b/>
      <i/>
      <sz val="12"/>
      <color rgb="FFC00000"/>
      <name val="Open Sans"/>
      <family val="2"/>
    </font>
    <font>
      <b/>
      <i/>
      <sz val="12"/>
      <color theme="1"/>
      <name val="Open Sans"/>
      <family val="2"/>
    </font>
    <font>
      <sz val="12"/>
      <color theme="1"/>
      <name val="Bodoni 72 Book"/>
    </font>
    <font>
      <sz val="12"/>
      <color rgb="FF000000"/>
      <name val="Open Sans"/>
      <family val="2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sz val="12"/>
      <color rgb="FFFF0000"/>
      <name val="Open Sans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Open Sans"/>
      <family val="2"/>
    </font>
    <font>
      <b/>
      <sz val="20"/>
      <name val="Open Sans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2"/>
      <color theme="1"/>
      <name val="Open Sans"/>
      <family val="2"/>
    </font>
    <font>
      <b/>
      <sz val="12"/>
      <color rgb="FFFF0000"/>
      <name val="Open Sans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Open Sans"/>
      <family val="2"/>
    </font>
    <font>
      <b/>
      <sz val="8"/>
      <color theme="1"/>
      <name val="Calibri"/>
      <family val="2"/>
      <scheme val="minor"/>
    </font>
    <font>
      <sz val="14"/>
      <color theme="1"/>
      <name val="Calibri (Body)"/>
    </font>
    <font>
      <sz val="16"/>
      <color theme="1"/>
      <name val="Calibri (Body)"/>
    </font>
    <font>
      <b/>
      <sz val="16"/>
      <color theme="1"/>
      <name val="Calibri (Body)"/>
    </font>
    <font>
      <b/>
      <sz val="22"/>
      <name val="Open Sans"/>
      <family val="2"/>
    </font>
    <font>
      <b/>
      <sz val="14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color theme="1"/>
      <name val="Bodoni 72 Book"/>
    </font>
    <font>
      <b/>
      <sz val="16"/>
      <color theme="1"/>
      <name val="Bodoni 72 Book"/>
    </font>
    <font>
      <sz val="11"/>
      <color theme="0"/>
      <name val="Bodoni 72 Book"/>
    </font>
    <font>
      <sz val="16"/>
      <color theme="1"/>
      <name val="Bodoni 72 Book"/>
    </font>
    <font>
      <b/>
      <sz val="11"/>
      <color rgb="FF000000"/>
      <name val="Bodoni 72 Book"/>
    </font>
    <font>
      <sz val="16"/>
      <color theme="1"/>
      <name val="Open Sans"/>
      <family val="2"/>
    </font>
    <font>
      <sz val="16"/>
      <color rgb="FF000000"/>
      <name val="Open Sans"/>
      <family val="2"/>
    </font>
    <font>
      <b/>
      <sz val="20"/>
      <color rgb="FFC00000"/>
      <name val="Calibri Light"/>
      <family val="2"/>
      <scheme val="major"/>
    </font>
    <font>
      <b/>
      <sz val="22"/>
      <color rgb="FFFFC000"/>
      <name val="Bodoni 72 Book"/>
    </font>
    <font>
      <b/>
      <sz val="16"/>
      <name val="Open Sans"/>
      <family val="2"/>
    </font>
    <font>
      <sz val="12"/>
      <color theme="1" tint="4.9989318521683403E-2"/>
      <name val="Open Sans"/>
      <family val="2"/>
    </font>
    <font>
      <b/>
      <sz val="28"/>
      <color rgb="FFFF4392"/>
      <name val="Bodoni 72 Book"/>
    </font>
    <font>
      <b/>
      <sz val="18"/>
      <color rgb="FFFF4392"/>
      <name val="Open Sans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Aptos"/>
      <family val="2"/>
    </font>
    <font>
      <sz val="11"/>
      <color rgb="FF000000"/>
      <name val="Inherit"/>
    </font>
    <font>
      <sz val="9"/>
      <color rgb="FF000000"/>
      <name val="Aptos"/>
      <family val="2"/>
    </font>
    <font>
      <sz val="11"/>
      <color rgb="FFFF0000"/>
      <name val="Open Sans"/>
      <family val="2"/>
    </font>
    <font>
      <sz val="11"/>
      <color rgb="FFFF0000"/>
      <name val="Bodoni 72 Book"/>
    </font>
    <font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2"/>
      <color rgb="FFFF0000"/>
      <name val="Open Sans"/>
      <family val="2"/>
    </font>
    <font>
      <b/>
      <sz val="12"/>
      <name val="Bodoni BE"/>
    </font>
    <font>
      <b/>
      <sz val="12"/>
      <name val="Open Sans Light"/>
      <family val="2"/>
      <charset val="1"/>
    </font>
    <font>
      <b/>
      <sz val="12"/>
      <color theme="0"/>
      <name val="Open Sans Light"/>
      <family val="2"/>
      <charset val="1"/>
    </font>
    <font>
      <sz val="12"/>
      <name val="Open Sans Light"/>
      <family val="2"/>
      <charset val="1"/>
    </font>
    <font>
      <sz val="12"/>
      <color rgb="FFFF0000"/>
      <name val="Open Sans Light"/>
      <family val="2"/>
      <charset val="1"/>
    </font>
    <font>
      <sz val="12"/>
      <color theme="1"/>
      <name val="Open Sans Light"/>
      <family val="2"/>
      <charset val="1"/>
    </font>
    <font>
      <sz val="12"/>
      <color theme="8" tint="-0.249977111117893"/>
      <name val="Open Sans Light"/>
      <family val="2"/>
      <charset val="1"/>
    </font>
    <font>
      <sz val="12"/>
      <color indexed="10"/>
      <name val="Open Sans Light"/>
      <family val="2"/>
    </font>
    <font>
      <sz val="12"/>
      <color indexed="10"/>
      <name val="Open Sans Light"/>
      <family val="2"/>
      <charset val="1"/>
    </font>
    <font>
      <b/>
      <sz val="12"/>
      <name val="Open Sans Regular"/>
      <charset val="1"/>
    </font>
    <font>
      <sz val="12"/>
      <name val="Open Sans Regular"/>
      <charset val="1"/>
    </font>
    <font>
      <sz val="12"/>
      <color rgb="FFFF0000"/>
      <name val="Open Sans Regular"/>
      <charset val="1"/>
    </font>
    <font>
      <sz val="12"/>
      <color theme="8" tint="-0.249977111117893"/>
      <name val="Open Sans Regular"/>
      <charset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277A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AD3B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1862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C9C9C9"/>
      </left>
      <right/>
      <top style="thin">
        <color rgb="FFC9C9C9"/>
      </top>
      <bottom style="thin">
        <color rgb="FFC9C9C9"/>
      </bottom>
      <diagonal/>
    </border>
    <border>
      <left/>
      <right/>
      <top style="thin">
        <color rgb="FFC9C9C9"/>
      </top>
      <bottom style="thin">
        <color rgb="FFC9C9C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/>
      <bottom style="thin">
        <color theme="6" tint="0.39997558519241921"/>
      </bottom>
      <diagonal/>
    </border>
    <border>
      <left/>
      <right/>
      <top style="thin">
        <color theme="6" tint="0.399975585192419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rgb="FFC9C9C9"/>
      </right>
      <top style="thin">
        <color rgb="FFC9C9C9"/>
      </top>
      <bottom style="thin">
        <color rgb="FFC9C9C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3" fillId="0" borderId="0" applyFont="0" applyFill="0" applyBorder="0" applyAlignment="0" applyProtection="0"/>
  </cellStyleXfs>
  <cellXfs count="4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4" fillId="0" borderId="0" xfId="0" applyFont="1"/>
    <xf numFmtId="0" fontId="7" fillId="0" borderId="19" xfId="0" applyFont="1" applyBorder="1" applyAlignment="1">
      <alignment horizontal="center" vertical="center" wrapText="1"/>
    </xf>
    <xf numFmtId="1" fontId="7" fillId="0" borderId="19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1" fontId="13" fillId="0" borderId="19" xfId="0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165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15" fillId="0" borderId="0" xfId="1" applyFont="1" applyFill="1" applyAlignment="1">
      <alignment horizontal="left"/>
    </xf>
    <xf numFmtId="164" fontId="2" fillId="0" borderId="0" xfId="1" applyFont="1" applyFill="1" applyAlignment="1">
      <alignment horizontal="left"/>
    </xf>
    <xf numFmtId="164" fontId="2" fillId="0" borderId="0" xfId="1" applyFont="1"/>
    <xf numFmtId="0" fontId="7" fillId="0" borderId="19" xfId="1" applyNumberFormat="1" applyFont="1" applyFill="1" applyBorder="1" applyAlignment="1">
      <alignment horizontal="center" vertical="center" wrapText="1"/>
    </xf>
    <xf numFmtId="164" fontId="11" fillId="0" borderId="0" xfId="1" applyFont="1" applyFill="1" applyAlignment="1">
      <alignment horizontal="left"/>
    </xf>
    <xf numFmtId="164" fontId="4" fillId="0" borderId="0" xfId="1" applyFont="1" applyFill="1" applyAlignment="1">
      <alignment horizontal="left"/>
    </xf>
    <xf numFmtId="164" fontId="4" fillId="0" borderId="0" xfId="1" applyFont="1"/>
    <xf numFmtId="0" fontId="7" fillId="0" borderId="20" xfId="1" applyNumberFormat="1" applyFont="1" applyFill="1" applyBorder="1" applyAlignment="1">
      <alignment horizontal="center" vertical="center" wrapText="1"/>
    </xf>
    <xf numFmtId="164" fontId="2" fillId="0" borderId="0" xfId="1" applyFont="1" applyFill="1" applyAlignment="1">
      <alignment horizontal="center"/>
    </xf>
    <xf numFmtId="164" fontId="2" fillId="0" borderId="0" xfId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6" fillId="0" borderId="0" xfId="1" applyFont="1"/>
    <xf numFmtId="164" fontId="3" fillId="0" borderId="0" xfId="1" applyFont="1"/>
    <xf numFmtId="164" fontId="3" fillId="0" borderId="0" xfId="1" applyFont="1" applyFill="1" applyAlignment="1">
      <alignment horizontal="left"/>
    </xf>
    <xf numFmtId="164" fontId="22" fillId="0" borderId="0" xfId="1" applyFont="1"/>
    <xf numFmtId="164" fontId="21" fillId="7" borderId="0" xfId="1" applyFont="1" applyFill="1"/>
    <xf numFmtId="0" fontId="24" fillId="7" borderId="0" xfId="0" applyFont="1" applyFill="1" applyAlignment="1">
      <alignment horizontal="center"/>
    </xf>
    <xf numFmtId="164" fontId="24" fillId="7" borderId="0" xfId="1" applyFont="1" applyFill="1"/>
    <xf numFmtId="0" fontId="24" fillId="7" borderId="0" xfId="0" applyFont="1" applyFill="1"/>
    <xf numFmtId="164" fontId="25" fillId="7" borderId="0" xfId="1" applyFont="1" applyFill="1"/>
    <xf numFmtId="0" fontId="26" fillId="0" borderId="0" xfId="0" applyFont="1"/>
    <xf numFmtId="0" fontId="26" fillId="0" borderId="0" xfId="0" applyFont="1" applyAlignment="1">
      <alignment horizontal="center"/>
    </xf>
    <xf numFmtId="164" fontId="26" fillId="0" borderId="0" xfId="1" applyFont="1"/>
    <xf numFmtId="164" fontId="25" fillId="0" borderId="0" xfId="1" applyFont="1"/>
    <xf numFmtId="0" fontId="27" fillId="0" borderId="0" xfId="0" applyFont="1"/>
    <xf numFmtId="164" fontId="26" fillId="0" borderId="0" xfId="1" applyFont="1" applyFill="1"/>
    <xf numFmtId="164" fontId="25" fillId="0" borderId="0" xfId="1" applyFont="1" applyFill="1"/>
    <xf numFmtId="0" fontId="25" fillId="0" borderId="0" xfId="0" applyFont="1"/>
    <xf numFmtId="0" fontId="29" fillId="7" borderId="0" xfId="0" applyFont="1" applyFill="1" applyAlignment="1">
      <alignment horizontal="center"/>
    </xf>
    <xf numFmtId="164" fontId="24" fillId="7" borderId="0" xfId="1" applyFont="1" applyFill="1" applyAlignment="1">
      <alignment horizontal="center"/>
    </xf>
    <xf numFmtId="164" fontId="25" fillId="7" borderId="0" xfId="1" applyFont="1" applyFill="1" applyAlignment="1">
      <alignment horizontal="center"/>
    </xf>
    <xf numFmtId="0" fontId="27" fillId="0" borderId="0" xfId="0" applyFont="1" applyAlignment="1">
      <alignment horizontal="left"/>
    </xf>
    <xf numFmtId="164" fontId="26" fillId="0" borderId="0" xfId="1" applyFont="1" applyFill="1" applyAlignment="1">
      <alignment horizontal="left"/>
    </xf>
    <xf numFmtId="0" fontId="26" fillId="0" borderId="0" xfId="0" applyFont="1" applyAlignment="1">
      <alignment horizontal="left"/>
    </xf>
    <xf numFmtId="0" fontId="28" fillId="0" borderId="0" xfId="0" applyFont="1"/>
    <xf numFmtId="0" fontId="26" fillId="6" borderId="0" xfId="0" applyFont="1" applyFill="1"/>
    <xf numFmtId="0" fontId="25" fillId="0" borderId="0" xfId="0" applyFont="1" applyAlignment="1">
      <alignment horizontal="center"/>
    </xf>
    <xf numFmtId="164" fontId="24" fillId="7" borderId="0" xfId="1" applyFont="1" applyFill="1" applyAlignment="1">
      <alignment horizontal="left"/>
    </xf>
    <xf numFmtId="0" fontId="24" fillId="7" borderId="0" xfId="0" applyFont="1" applyFill="1" applyAlignment="1">
      <alignment horizontal="left"/>
    </xf>
    <xf numFmtId="164" fontId="29" fillId="7" borderId="0" xfId="1" applyFont="1" applyFill="1" applyAlignment="1">
      <alignment horizontal="left"/>
    </xf>
    <xf numFmtId="164" fontId="26" fillId="7" borderId="0" xfId="1" applyFont="1" applyFill="1"/>
    <xf numFmtId="0" fontId="29" fillId="7" borderId="0" xfId="0" applyFont="1" applyFill="1" applyAlignment="1">
      <alignment horizontal="center" wrapText="1"/>
    </xf>
    <xf numFmtId="0" fontId="28" fillId="0" borderId="0" xfId="0" applyFont="1" applyAlignment="1">
      <alignment horizontal="center"/>
    </xf>
    <xf numFmtId="164" fontId="28" fillId="0" borderId="0" xfId="1" applyFont="1"/>
    <xf numFmtId="164" fontId="26" fillId="0" borderId="0" xfId="1" applyFont="1" applyFill="1" applyAlignment="1">
      <alignment vertical="center"/>
    </xf>
    <xf numFmtId="164" fontId="28" fillId="7" borderId="0" xfId="1" applyFont="1" applyFill="1"/>
    <xf numFmtId="0" fontId="32" fillId="0" borderId="0" xfId="0" applyFont="1" applyAlignment="1">
      <alignment horizontal="center"/>
    </xf>
    <xf numFmtId="0" fontId="26" fillId="0" borderId="21" xfId="0" applyFont="1" applyBorder="1"/>
    <xf numFmtId="164" fontId="26" fillId="0" borderId="22" xfId="1" applyFont="1" applyBorder="1"/>
    <xf numFmtId="0" fontId="28" fillId="7" borderId="0" xfId="0" applyFont="1" applyFill="1" applyAlignment="1">
      <alignment horizontal="center"/>
    </xf>
    <xf numFmtId="164" fontId="26" fillId="7" borderId="0" xfId="1" applyFont="1" applyFill="1" applyAlignment="1">
      <alignment horizontal="center"/>
    </xf>
    <xf numFmtId="0" fontId="26" fillId="7" borderId="0" xfId="0" applyFont="1" applyFill="1"/>
    <xf numFmtId="164" fontId="26" fillId="0" borderId="0" xfId="1" applyFont="1" applyFill="1" applyAlignment="1">
      <alignment horizontal="center"/>
    </xf>
    <xf numFmtId="164" fontId="26" fillId="0" borderId="0" xfId="1" applyFont="1" applyAlignment="1">
      <alignment horizontal="center"/>
    </xf>
    <xf numFmtId="0" fontId="25" fillId="0" borderId="0" xfId="0" applyFont="1" applyAlignment="1">
      <alignment horizontal="left"/>
    </xf>
    <xf numFmtId="164" fontId="25" fillId="0" borderId="0" xfId="1" applyFont="1" applyFill="1" applyAlignment="1">
      <alignment horizontal="center"/>
    </xf>
    <xf numFmtId="164" fontId="26" fillId="0" borderId="0" xfId="1" applyFont="1" applyFill="1" applyBorder="1" applyAlignment="1">
      <alignment horizontal="center"/>
    </xf>
    <xf numFmtId="0" fontId="26" fillId="6" borderId="0" xfId="0" applyFont="1" applyFill="1" applyAlignment="1">
      <alignment horizontal="left"/>
    </xf>
    <xf numFmtId="0" fontId="26" fillId="7" borderId="0" xfId="0" applyFont="1" applyFill="1" applyAlignment="1">
      <alignment horizontal="center"/>
    </xf>
    <xf numFmtId="0" fontId="34" fillId="0" borderId="0" xfId="0" applyFont="1" applyAlignment="1">
      <alignment horizontal="left"/>
    </xf>
    <xf numFmtId="164" fontId="26" fillId="7" borderId="0" xfId="0" applyNumberFormat="1" applyFont="1" applyFill="1" applyAlignment="1">
      <alignment horizontal="center"/>
    </xf>
    <xf numFmtId="164" fontId="26" fillId="0" borderId="0" xfId="0" applyNumberFormat="1" applyFont="1" applyAlignment="1">
      <alignment horizontal="center"/>
    </xf>
    <xf numFmtId="164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64" fontId="24" fillId="7" borderId="0" xfId="0" applyNumberFormat="1" applyFont="1" applyFill="1" applyAlignment="1">
      <alignment horizontal="center"/>
    </xf>
    <xf numFmtId="0" fontId="26" fillId="0" borderId="5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164" fontId="25" fillId="0" borderId="10" xfId="0" applyNumberFormat="1" applyFont="1" applyBorder="1" applyAlignment="1">
      <alignment horizontal="center"/>
    </xf>
    <xf numFmtId="164" fontId="26" fillId="0" borderId="10" xfId="1" applyFont="1" applyFill="1" applyBorder="1"/>
    <xf numFmtId="0" fontId="27" fillId="0" borderId="9" xfId="0" applyFont="1" applyBorder="1" applyAlignment="1">
      <alignment horizontal="left"/>
    </xf>
    <xf numFmtId="0" fontId="26" fillId="0" borderId="9" xfId="0" applyFont="1" applyBorder="1" applyAlignment="1">
      <alignment horizontal="left"/>
    </xf>
    <xf numFmtId="164" fontId="26" fillId="0" borderId="9" xfId="1" applyFont="1" applyFill="1" applyBorder="1"/>
    <xf numFmtId="0" fontId="25" fillId="0" borderId="9" xfId="0" applyFont="1" applyBorder="1" applyAlignment="1">
      <alignment horizontal="left"/>
    </xf>
    <xf numFmtId="164" fontId="25" fillId="0" borderId="9" xfId="0" applyNumberFormat="1" applyFont="1" applyBorder="1" applyAlignment="1">
      <alignment horizontal="center"/>
    </xf>
    <xf numFmtId="0" fontId="25" fillId="0" borderId="11" xfId="0" applyFont="1" applyBorder="1" applyAlignment="1">
      <alignment horizontal="left"/>
    </xf>
    <xf numFmtId="164" fontId="25" fillId="0" borderId="11" xfId="0" applyNumberFormat="1" applyFont="1" applyBorder="1" applyAlignment="1">
      <alignment horizontal="center"/>
    </xf>
    <xf numFmtId="164" fontId="26" fillId="0" borderId="11" xfId="1" applyFont="1" applyFill="1" applyBorder="1"/>
    <xf numFmtId="164" fontId="25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4" fontId="25" fillId="0" borderId="0" xfId="1" applyFont="1" applyBorder="1" applyAlignment="1">
      <alignment horizontal="right"/>
    </xf>
    <xf numFmtId="2" fontId="25" fillId="0" borderId="0" xfId="0" applyNumberFormat="1" applyFont="1" applyAlignment="1">
      <alignment horizontal="right"/>
    </xf>
    <xf numFmtId="164" fontId="25" fillId="0" borderId="0" xfId="1" applyFont="1" applyBorder="1"/>
    <xf numFmtId="0" fontId="36" fillId="0" borderId="0" xfId="0" applyFont="1"/>
    <xf numFmtId="164" fontId="36" fillId="0" borderId="0" xfId="1" applyFont="1"/>
    <xf numFmtId="0" fontId="36" fillId="0" borderId="0" xfId="0" applyFont="1" applyAlignment="1">
      <alignment horizontal="left"/>
    </xf>
    <xf numFmtId="165" fontId="34" fillId="0" borderId="0" xfId="0" applyNumberFormat="1" applyFont="1" applyAlignment="1">
      <alignment horizontal="left"/>
    </xf>
    <xf numFmtId="164" fontId="34" fillId="0" borderId="0" xfId="1" applyFont="1" applyFill="1" applyAlignment="1">
      <alignment horizontal="left"/>
    </xf>
    <xf numFmtId="164" fontId="1" fillId="0" borderId="0" xfId="1" applyFont="1"/>
    <xf numFmtId="165" fontId="36" fillId="0" borderId="0" xfId="0" applyNumberFormat="1" applyFont="1" applyAlignment="1">
      <alignment horizontal="left"/>
    </xf>
    <xf numFmtId="164" fontId="36" fillId="0" borderId="0" xfId="1" applyFont="1" applyFill="1" applyAlignment="1">
      <alignment horizontal="left"/>
    </xf>
    <xf numFmtId="164" fontId="37" fillId="0" borderId="0" xfId="1" applyFont="1"/>
    <xf numFmtId="0" fontId="8" fillId="2" borderId="29" xfId="0" applyFont="1" applyFill="1" applyBorder="1" applyAlignment="1">
      <alignment horizontal="center" vertical="center"/>
    </xf>
    <xf numFmtId="0" fontId="25" fillId="6" borderId="0" xfId="0" applyFont="1" applyFill="1"/>
    <xf numFmtId="0" fontId="5" fillId="0" borderId="18" xfId="0" applyFont="1" applyBorder="1" applyAlignment="1">
      <alignment horizontal="right" vertical="center" wrapText="1"/>
    </xf>
    <xf numFmtId="0" fontId="29" fillId="6" borderId="0" xfId="0" applyFont="1" applyFill="1" applyAlignment="1">
      <alignment horizontal="center"/>
    </xf>
    <xf numFmtId="164" fontId="24" fillId="6" borderId="0" xfId="0" applyNumberFormat="1" applyFont="1" applyFill="1" applyAlignment="1">
      <alignment horizontal="center"/>
    </xf>
    <xf numFmtId="0" fontId="24" fillId="6" borderId="0" xfId="0" applyFont="1" applyFill="1" applyAlignment="1">
      <alignment horizontal="left"/>
    </xf>
    <xf numFmtId="164" fontId="24" fillId="6" borderId="0" xfId="1" applyFont="1" applyFill="1"/>
    <xf numFmtId="165" fontId="26" fillId="0" borderId="0" xfId="0" applyNumberFormat="1" applyFont="1" applyAlignment="1">
      <alignment horizontal="left"/>
    </xf>
    <xf numFmtId="164" fontId="15" fillId="0" borderId="0" xfId="1" applyFont="1" applyAlignment="1">
      <alignment horizontal="center"/>
    </xf>
    <xf numFmtId="164" fontId="26" fillId="0" borderId="0" xfId="1" applyFont="1" applyFill="1" applyBorder="1"/>
    <xf numFmtId="0" fontId="16" fillId="0" borderId="0" xfId="0" applyFont="1"/>
    <xf numFmtId="0" fontId="29" fillId="7" borderId="32" xfId="0" applyFont="1" applyFill="1" applyBorder="1" applyAlignment="1">
      <alignment horizontal="center"/>
    </xf>
    <xf numFmtId="164" fontId="29" fillId="7" borderId="9" xfId="1" applyFont="1" applyFill="1" applyBorder="1"/>
    <xf numFmtId="0" fontId="42" fillId="0" borderId="0" xfId="0" applyFont="1" applyAlignment="1">
      <alignment vertical="center"/>
    </xf>
    <xf numFmtId="165" fontId="42" fillId="0" borderId="0" xfId="0" applyNumberFormat="1" applyFont="1" applyAlignment="1">
      <alignment horizontal="center" vertical="center"/>
    </xf>
    <xf numFmtId="0" fontId="7" fillId="0" borderId="13" xfId="1" applyNumberFormat="1" applyFont="1" applyFill="1" applyBorder="1" applyAlignment="1">
      <alignment horizontal="center" vertical="center" wrapText="1"/>
    </xf>
    <xf numFmtId="1" fontId="7" fillId="0" borderId="13" xfId="0" applyNumberFormat="1" applyFont="1" applyBorder="1" applyAlignment="1">
      <alignment horizontal="center" vertical="center" wrapText="1"/>
    </xf>
    <xf numFmtId="1" fontId="7" fillId="0" borderId="14" xfId="1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38" fillId="0" borderId="0" xfId="0" applyFont="1"/>
    <xf numFmtId="0" fontId="25" fillId="2" borderId="0" xfId="0" applyFont="1" applyFill="1"/>
    <xf numFmtId="2" fontId="26" fillId="0" borderId="0" xfId="0" applyNumberFormat="1" applyFont="1" applyAlignment="1">
      <alignment horizontal="center"/>
    </xf>
    <xf numFmtId="0" fontId="30" fillId="8" borderId="0" xfId="0" applyFont="1" applyFill="1" applyAlignment="1">
      <alignment horizontal="center" vertical="center" wrapText="1"/>
    </xf>
    <xf numFmtId="164" fontId="26" fillId="0" borderId="0" xfId="1" applyFont="1" applyBorder="1" applyAlignment="1">
      <alignment horizontal="center"/>
    </xf>
    <xf numFmtId="164" fontId="26" fillId="0" borderId="0" xfId="1" applyFont="1" applyBorder="1"/>
    <xf numFmtId="165" fontId="26" fillId="0" borderId="0" xfId="0" applyNumberFormat="1" applyFont="1"/>
    <xf numFmtId="164" fontId="15" fillId="0" borderId="0" xfId="1" applyFont="1" applyBorder="1" applyAlignment="1">
      <alignment horizontal="center"/>
    </xf>
    <xf numFmtId="0" fontId="11" fillId="0" borderId="0" xfId="1" applyNumberFormat="1" applyFont="1" applyFill="1" applyAlignment="1">
      <alignment horizontal="left"/>
    </xf>
    <xf numFmtId="0" fontId="33" fillId="0" borderId="0" xfId="0" applyFont="1" applyAlignment="1">
      <alignment horizontal="center"/>
    </xf>
    <xf numFmtId="164" fontId="28" fillId="7" borderId="0" xfId="1" applyFont="1" applyFill="1" applyAlignment="1">
      <alignment horizontal="center"/>
    </xf>
    <xf numFmtId="164" fontId="28" fillId="0" borderId="0" xfId="1" applyFont="1" applyAlignment="1">
      <alignment horizontal="center"/>
    </xf>
    <xf numFmtId="164" fontId="33" fillId="0" borderId="0" xfId="1" applyFont="1"/>
    <xf numFmtId="164" fontId="26" fillId="7" borderId="0" xfId="1" applyFont="1" applyFill="1" applyAlignment="1">
      <alignment horizontal="left"/>
    </xf>
    <xf numFmtId="0" fontId="28" fillId="7" borderId="9" xfId="0" applyFont="1" applyFill="1" applyBorder="1" applyAlignment="1">
      <alignment horizontal="center"/>
    </xf>
    <xf numFmtId="0" fontId="28" fillId="7" borderId="0" xfId="0" applyFont="1" applyFill="1"/>
    <xf numFmtId="0" fontId="45" fillId="0" borderId="0" xfId="0" applyFont="1"/>
    <xf numFmtId="0" fontId="26" fillId="7" borderId="0" xfId="0" applyFont="1" applyFill="1" applyAlignment="1">
      <alignment horizontal="left"/>
    </xf>
    <xf numFmtId="0" fontId="26" fillId="0" borderId="11" xfId="0" applyFont="1" applyBorder="1"/>
    <xf numFmtId="0" fontId="28" fillId="7" borderId="9" xfId="0" applyFont="1" applyFill="1" applyBorder="1"/>
    <xf numFmtId="164" fontId="28" fillId="0" borderId="0" xfId="1" applyFont="1" applyFill="1" applyAlignment="1">
      <alignment horizontal="center"/>
    </xf>
    <xf numFmtId="0" fontId="38" fillId="0" borderId="0" xfId="0" applyFont="1" applyAlignment="1">
      <alignment horizontal="left"/>
    </xf>
    <xf numFmtId="164" fontId="25" fillId="0" borderId="0" xfId="1" applyFont="1" applyFill="1" applyAlignment="1">
      <alignment horizontal="left"/>
    </xf>
    <xf numFmtId="0" fontId="4" fillId="0" borderId="0" xfId="0" applyFont="1" applyAlignment="1">
      <alignment horizontal="center"/>
    </xf>
    <xf numFmtId="0" fontId="31" fillId="7" borderId="0" xfId="0" applyFont="1" applyFill="1" applyAlignment="1">
      <alignment horizontal="center"/>
    </xf>
    <xf numFmtId="165" fontId="48" fillId="0" borderId="0" xfId="0" applyNumberFormat="1" applyFont="1" applyAlignment="1">
      <alignment horizontal="left" vertical="center"/>
    </xf>
    <xf numFmtId="0" fontId="25" fillId="3" borderId="0" xfId="0" applyFont="1" applyFill="1"/>
    <xf numFmtId="0" fontId="30" fillId="0" borderId="0" xfId="0" applyFont="1"/>
    <xf numFmtId="1" fontId="26" fillId="0" borderId="0" xfId="0" applyNumberFormat="1" applyFont="1" applyAlignment="1">
      <alignment horizontal="center"/>
    </xf>
    <xf numFmtId="166" fontId="26" fillId="8" borderId="0" xfId="0" applyNumberFormat="1" applyFont="1" applyFill="1" applyAlignment="1">
      <alignment horizontal="right"/>
    </xf>
    <xf numFmtId="2" fontId="26" fillId="0" borderId="0" xfId="0" applyNumberFormat="1" applyFont="1" applyAlignment="1">
      <alignment horizontal="right"/>
    </xf>
    <xf numFmtId="166" fontId="26" fillId="8" borderId="0" xfId="0" applyNumberFormat="1" applyFont="1" applyFill="1" applyAlignment="1">
      <alignment horizontal="center"/>
    </xf>
    <xf numFmtId="0" fontId="26" fillId="8" borderId="0" xfId="0" applyFont="1" applyFill="1" applyAlignment="1">
      <alignment horizontal="center"/>
    </xf>
    <xf numFmtId="164" fontId="26" fillId="0" borderId="0" xfId="1" applyFont="1" applyFill="1" applyBorder="1" applyAlignment="1">
      <alignment horizontal="right"/>
    </xf>
    <xf numFmtId="165" fontId="25" fillId="0" borderId="0" xfId="0" applyNumberFormat="1" applyFont="1" applyAlignment="1">
      <alignment horizontal="left"/>
    </xf>
    <xf numFmtId="1" fontId="25" fillId="0" borderId="0" xfId="0" applyNumberFormat="1" applyFont="1" applyAlignment="1">
      <alignment horizontal="left"/>
    </xf>
    <xf numFmtId="166" fontId="25" fillId="8" borderId="0" xfId="0" applyNumberFormat="1" applyFont="1" applyFill="1" applyAlignment="1">
      <alignment horizontal="left"/>
    </xf>
    <xf numFmtId="165" fontId="11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64" fontId="15" fillId="0" borderId="0" xfId="1" applyFont="1" applyFill="1"/>
    <xf numFmtId="0" fontId="29" fillId="0" borderId="32" xfId="0" applyFont="1" applyBorder="1" applyAlignment="1">
      <alignment horizontal="center"/>
    </xf>
    <xf numFmtId="164" fontId="29" fillId="0" borderId="9" xfId="1" applyFont="1" applyFill="1" applyBorder="1"/>
    <xf numFmtId="0" fontId="28" fillId="0" borderId="9" xfId="0" applyFont="1" applyBorder="1" applyAlignment="1">
      <alignment horizontal="center"/>
    </xf>
    <xf numFmtId="0" fontId="28" fillId="0" borderId="9" xfId="0" applyFont="1" applyBorder="1"/>
    <xf numFmtId="0" fontId="39" fillId="0" borderId="0" xfId="0" applyFont="1"/>
    <xf numFmtId="164" fontId="39" fillId="0" borderId="0" xfId="0" applyNumberFormat="1" applyFont="1"/>
    <xf numFmtId="0" fontId="43" fillId="0" borderId="0" xfId="0" applyFont="1" applyAlignment="1">
      <alignment horizontal="center" wrapText="1"/>
    </xf>
    <xf numFmtId="164" fontId="44" fillId="0" borderId="0" xfId="0" applyNumberFormat="1" applyFont="1"/>
    <xf numFmtId="0" fontId="44" fillId="0" borderId="0" xfId="0" applyFont="1" applyAlignment="1">
      <alignment horizontal="center" wrapText="1"/>
    </xf>
    <xf numFmtId="0" fontId="40" fillId="0" borderId="11" xfId="0" applyFont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30" fillId="0" borderId="0" xfId="0" applyFont="1" applyAlignment="1">
      <alignment horizontal="center"/>
    </xf>
    <xf numFmtId="0" fontId="25" fillId="6" borderId="0" xfId="0" applyFont="1" applyFill="1" applyAlignment="1">
      <alignment horizontal="left"/>
    </xf>
    <xf numFmtId="166" fontId="26" fillId="0" borderId="0" xfId="0" applyNumberFormat="1" applyFont="1" applyAlignment="1">
      <alignment horizontal="center"/>
    </xf>
    <xf numFmtId="0" fontId="30" fillId="5" borderId="0" xfId="0" applyFont="1" applyFill="1" applyAlignment="1">
      <alignment horizontal="center" vertical="center"/>
    </xf>
    <xf numFmtId="164" fontId="30" fillId="5" borderId="0" xfId="1" applyFont="1" applyFill="1" applyBorder="1" applyAlignment="1">
      <alignment horizontal="center" vertical="center"/>
    </xf>
    <xf numFmtId="0" fontId="30" fillId="5" borderId="0" xfId="0" applyFont="1" applyFill="1" applyAlignment="1">
      <alignment horizontal="center" vertical="center" wrapText="1"/>
    </xf>
    <xf numFmtId="164" fontId="30" fillId="5" borderId="0" xfId="1" applyFont="1" applyFill="1" applyBorder="1" applyAlignment="1">
      <alignment horizontal="center" vertical="center" wrapText="1"/>
    </xf>
    <xf numFmtId="164" fontId="25" fillId="2" borderId="0" xfId="1" applyFont="1" applyFill="1" applyBorder="1" applyAlignment="1">
      <alignment horizontal="right"/>
    </xf>
    <xf numFmtId="165" fontId="26" fillId="0" borderId="0" xfId="0" applyNumberFormat="1" applyFont="1" applyAlignment="1">
      <alignment horizontal="center" vertical="center"/>
    </xf>
    <xf numFmtId="164" fontId="26" fillId="2" borderId="0" xfId="1" applyFont="1" applyFill="1" applyBorder="1" applyAlignment="1">
      <alignment horizontal="right"/>
    </xf>
    <xf numFmtId="0" fontId="30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164" fontId="25" fillId="4" borderId="0" xfId="1" applyFont="1" applyFill="1" applyBorder="1" applyAlignment="1">
      <alignment horizontal="center" vertical="center"/>
    </xf>
    <xf numFmtId="164" fontId="25" fillId="0" borderId="0" xfId="1" applyFont="1" applyFill="1" applyBorder="1" applyAlignment="1">
      <alignment horizontal="right"/>
    </xf>
    <xf numFmtId="164" fontId="25" fillId="0" borderId="0" xfId="1" applyFont="1" applyFill="1" applyBorder="1"/>
    <xf numFmtId="164" fontId="26" fillId="0" borderId="0" xfId="1" applyFont="1" applyBorder="1" applyAlignment="1">
      <alignment horizontal="right"/>
    </xf>
    <xf numFmtId="2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center" vertical="center"/>
    </xf>
    <xf numFmtId="164" fontId="27" fillId="0" borderId="0" xfId="1" applyFont="1" applyFill="1" applyBorder="1" applyAlignment="1">
      <alignment horizontal="right"/>
    </xf>
    <xf numFmtId="0" fontId="25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center"/>
    </xf>
    <xf numFmtId="2" fontId="25" fillId="2" borderId="0" xfId="0" applyNumberFormat="1" applyFont="1" applyFill="1" applyAlignment="1">
      <alignment horizontal="center" vertical="center"/>
    </xf>
    <xf numFmtId="2" fontId="25" fillId="2" borderId="0" xfId="0" applyNumberFormat="1" applyFont="1" applyFill="1" applyAlignment="1">
      <alignment horizontal="right"/>
    </xf>
    <xf numFmtId="164" fontId="27" fillId="0" borderId="0" xfId="1" applyFont="1" applyFill="1" applyBorder="1"/>
    <xf numFmtId="0" fontId="26" fillId="6" borderId="0" xfId="0" applyFont="1" applyFill="1" applyAlignment="1">
      <alignment wrapText="1"/>
    </xf>
    <xf numFmtId="0" fontId="26" fillId="6" borderId="0" xfId="0" applyFont="1" applyFill="1" applyAlignment="1">
      <alignment horizontal="left" vertical="center"/>
    </xf>
    <xf numFmtId="0" fontId="27" fillId="0" borderId="0" xfId="0" applyFont="1" applyAlignment="1">
      <alignment wrapText="1"/>
    </xf>
    <xf numFmtId="2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right"/>
    </xf>
    <xf numFmtId="164" fontId="25" fillId="0" borderId="0" xfId="1" applyFont="1" applyBorder="1" applyAlignment="1">
      <alignment horizontal="center" vertical="center" wrapText="1"/>
    </xf>
    <xf numFmtId="2" fontId="25" fillId="0" borderId="0" xfId="0" applyNumberFormat="1" applyFont="1" applyAlignment="1">
      <alignment horizontal="center" vertical="center"/>
    </xf>
    <xf numFmtId="0" fontId="30" fillId="4" borderId="0" xfId="0" applyFont="1" applyFill="1" applyAlignment="1">
      <alignment horizontal="center" wrapText="1"/>
    </xf>
    <xf numFmtId="0" fontId="26" fillId="4" borderId="0" xfId="0" applyFont="1" applyFill="1" applyAlignment="1">
      <alignment horizontal="center" vertical="center"/>
    </xf>
    <xf numFmtId="164" fontId="25" fillId="4" borderId="0" xfId="1" applyFont="1" applyFill="1" applyBorder="1" applyAlignment="1">
      <alignment horizontal="right"/>
    </xf>
    <xf numFmtId="2" fontId="25" fillId="4" borderId="0" xfId="0" applyNumberFormat="1" applyFont="1" applyFill="1" applyAlignment="1">
      <alignment horizontal="right"/>
    </xf>
    <xf numFmtId="164" fontId="25" fillId="4" borderId="0" xfId="1" applyFont="1" applyFill="1" applyBorder="1"/>
    <xf numFmtId="0" fontId="56" fillId="0" borderId="0" xfId="0" applyFont="1"/>
    <xf numFmtId="167" fontId="56" fillId="0" borderId="0" xfId="0" applyNumberFormat="1" applyFont="1"/>
    <xf numFmtId="0" fontId="30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horizontal="center" vertical="center"/>
    </xf>
    <xf numFmtId="164" fontId="25" fillId="10" borderId="0" xfId="1" applyFont="1" applyFill="1" applyBorder="1" applyAlignment="1">
      <alignment horizontal="right"/>
    </xf>
    <xf numFmtId="2" fontId="25" fillId="10" borderId="0" xfId="0" applyNumberFormat="1" applyFont="1" applyFill="1" applyAlignment="1">
      <alignment horizontal="right"/>
    </xf>
    <xf numFmtId="164" fontId="30" fillId="10" borderId="0" xfId="1" applyFont="1" applyFill="1" applyBorder="1" applyAlignment="1">
      <alignment horizontal="center" vertical="center"/>
    </xf>
    <xf numFmtId="0" fontId="30" fillId="10" borderId="0" xfId="0" applyFont="1" applyFill="1" applyAlignment="1">
      <alignment horizontal="center" vertical="center" wrapText="1"/>
    </xf>
    <xf numFmtId="164" fontId="30" fillId="10" borderId="0" xfId="1" applyFont="1" applyFill="1" applyBorder="1" applyAlignment="1">
      <alignment horizontal="center" vertical="center" wrapText="1"/>
    </xf>
    <xf numFmtId="165" fontId="26" fillId="10" borderId="0" xfId="0" applyNumberFormat="1" applyFont="1" applyFill="1" applyAlignment="1">
      <alignment horizontal="center" vertical="center"/>
    </xf>
    <xf numFmtId="164" fontId="26" fillId="10" borderId="0" xfId="1" applyFont="1" applyFill="1" applyBorder="1" applyAlignment="1">
      <alignment horizontal="right"/>
    </xf>
    <xf numFmtId="2" fontId="26" fillId="10" borderId="0" xfId="0" applyNumberFormat="1" applyFont="1" applyFill="1" applyAlignment="1">
      <alignment horizontal="right"/>
    </xf>
    <xf numFmtId="164" fontId="25" fillId="10" borderId="0" xfId="1" applyFont="1" applyFill="1" applyBorder="1"/>
    <xf numFmtId="0" fontId="28" fillId="10" borderId="0" xfId="0" applyFont="1" applyFill="1" applyAlignment="1">
      <alignment horizontal="center" wrapText="1"/>
    </xf>
    <xf numFmtId="164" fontId="26" fillId="10" borderId="0" xfId="1" applyFont="1" applyFill="1" applyBorder="1"/>
    <xf numFmtId="0" fontId="26" fillId="10" borderId="0" xfId="0" applyFont="1" applyFill="1"/>
    <xf numFmtId="167" fontId="2" fillId="0" borderId="0" xfId="0" applyNumberFormat="1" applyFont="1"/>
    <xf numFmtId="167" fontId="59" fillId="0" borderId="0" xfId="0" applyNumberFormat="1" applyFont="1"/>
    <xf numFmtId="0" fontId="59" fillId="0" borderId="0" xfId="0" applyFont="1"/>
    <xf numFmtId="0" fontId="27" fillId="0" borderId="0" xfId="0" applyFont="1" applyAlignment="1">
      <alignment horizontal="left" wrapText="1"/>
    </xf>
    <xf numFmtId="0" fontId="62" fillId="0" borderId="0" xfId="0" applyFont="1"/>
    <xf numFmtId="164" fontId="30" fillId="0" borderId="0" xfId="1" applyFont="1" applyFill="1" applyBorder="1"/>
    <xf numFmtId="0" fontId="55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164" fontId="57" fillId="0" borderId="0" xfId="0" applyNumberFormat="1" applyFont="1"/>
    <xf numFmtId="164" fontId="61" fillId="0" borderId="0" xfId="0" applyNumberFormat="1" applyFont="1"/>
    <xf numFmtId="0" fontId="60" fillId="0" borderId="0" xfId="0" applyFont="1"/>
    <xf numFmtId="167" fontId="62" fillId="0" borderId="0" xfId="0" applyNumberFormat="1" applyFont="1"/>
    <xf numFmtId="0" fontId="63" fillId="0" borderId="0" xfId="0" applyFont="1"/>
    <xf numFmtId="0" fontId="64" fillId="0" borderId="0" xfId="0" applyFont="1" applyAlignment="1">
      <alignment vertical="center"/>
    </xf>
    <xf numFmtId="167" fontId="55" fillId="0" borderId="0" xfId="0" applyNumberFormat="1" applyFont="1"/>
    <xf numFmtId="0" fontId="55" fillId="0" borderId="0" xfId="0" applyFont="1"/>
    <xf numFmtId="0" fontId="58" fillId="0" borderId="0" xfId="0" applyFont="1"/>
    <xf numFmtId="0" fontId="65" fillId="0" borderId="19" xfId="1" applyNumberFormat="1" applyFont="1" applyFill="1" applyBorder="1" applyAlignment="1">
      <alignment horizontal="center" vertical="center" wrapText="1"/>
    </xf>
    <xf numFmtId="1" fontId="65" fillId="0" borderId="19" xfId="0" applyNumberFormat="1" applyFont="1" applyBorder="1" applyAlignment="1">
      <alignment horizontal="center" vertical="center" wrapText="1"/>
    </xf>
    <xf numFmtId="0" fontId="65" fillId="0" borderId="20" xfId="1" applyNumberFormat="1" applyFont="1" applyFill="1" applyBorder="1" applyAlignment="1">
      <alignment horizontal="center" vertical="center" wrapText="1"/>
    </xf>
    <xf numFmtId="167" fontId="66" fillId="0" borderId="0" xfId="0" applyNumberFormat="1" applyFont="1"/>
    <xf numFmtId="0" fontId="26" fillId="6" borderId="0" xfId="0" applyFont="1" applyFill="1" applyAlignment="1">
      <alignment horizontal="left" wrapText="1"/>
    </xf>
    <xf numFmtId="164" fontId="0" fillId="0" borderId="0" xfId="0" applyNumberFormat="1"/>
    <xf numFmtId="0" fontId="27" fillId="0" borderId="5" xfId="0" applyFont="1" applyBorder="1"/>
    <xf numFmtId="164" fontId="28" fillId="6" borderId="0" xfId="1" applyFont="1" applyFill="1"/>
    <xf numFmtId="0" fontId="30" fillId="6" borderId="0" xfId="0" applyFont="1" applyFill="1"/>
    <xf numFmtId="0" fontId="67" fillId="0" borderId="0" xfId="0" applyFont="1"/>
    <xf numFmtId="0" fontId="28" fillId="0" borderId="0" xfId="0" applyFont="1" applyAlignment="1">
      <alignment horizontal="left"/>
    </xf>
    <xf numFmtId="164" fontId="53" fillId="0" borderId="19" xfId="1" applyFont="1" applyFill="1" applyBorder="1" applyAlignment="1">
      <alignment horizontal="center" vertical="center" wrapText="1"/>
    </xf>
    <xf numFmtId="1" fontId="53" fillId="0" borderId="19" xfId="0" applyNumberFormat="1" applyFont="1" applyBorder="1" applyAlignment="1">
      <alignment horizontal="center" vertical="center" wrapText="1"/>
    </xf>
    <xf numFmtId="164" fontId="53" fillId="0" borderId="20" xfId="1" applyFont="1" applyFill="1" applyBorder="1" applyAlignment="1">
      <alignment horizontal="center" vertical="center" wrapText="1"/>
    </xf>
    <xf numFmtId="0" fontId="53" fillId="0" borderId="18" xfId="0" applyFont="1" applyBorder="1" applyAlignment="1">
      <alignment horizontal="left" vertical="center" wrapText="1"/>
    </xf>
    <xf numFmtId="0" fontId="26" fillId="3" borderId="0" xfId="0" applyFont="1" applyFill="1"/>
    <xf numFmtId="0" fontId="26" fillId="3" borderId="0" xfId="0" applyFont="1" applyFill="1" applyAlignment="1">
      <alignment horizontal="left"/>
    </xf>
    <xf numFmtId="0" fontId="25" fillId="3" borderId="0" xfId="0" applyFont="1" applyFill="1" applyAlignment="1">
      <alignment horizontal="left"/>
    </xf>
    <xf numFmtId="0" fontId="26" fillId="0" borderId="10" xfId="0" applyFont="1" applyBorder="1" applyAlignment="1">
      <alignment horizontal="left"/>
    </xf>
    <xf numFmtId="0" fontId="29" fillId="0" borderId="0" xfId="0" applyFont="1"/>
    <xf numFmtId="167" fontId="29" fillId="0" borderId="0" xfId="0" applyNumberFormat="1" applyFont="1"/>
    <xf numFmtId="0" fontId="30" fillId="6" borderId="0" xfId="0" applyFont="1" applyFill="1" applyAlignment="1">
      <alignment horizontal="left"/>
    </xf>
    <xf numFmtId="0" fontId="35" fillId="0" borderId="6" xfId="0" applyFont="1" applyBorder="1" applyAlignment="1">
      <alignment horizontal="center"/>
    </xf>
    <xf numFmtId="164" fontId="35" fillId="0" borderId="6" xfId="0" applyNumberFormat="1" applyFont="1" applyBorder="1"/>
    <xf numFmtId="0" fontId="35" fillId="0" borderId="6" xfId="0" applyFont="1" applyBorder="1"/>
    <xf numFmtId="164" fontId="25" fillId="0" borderId="33" xfId="0" applyNumberFormat="1" applyFont="1" applyBorder="1"/>
    <xf numFmtId="164" fontId="70" fillId="0" borderId="0" xfId="0" applyNumberFormat="1" applyFont="1"/>
    <xf numFmtId="49" fontId="70" fillId="0" borderId="0" xfId="0" applyNumberFormat="1" applyFont="1" applyAlignment="1">
      <alignment vertical="center"/>
    </xf>
    <xf numFmtId="0" fontId="71" fillId="0" borderId="0" xfId="0" applyFont="1"/>
    <xf numFmtId="168" fontId="70" fillId="0" borderId="0" xfId="0" applyNumberFormat="1" applyFont="1"/>
    <xf numFmtId="168" fontId="70" fillId="3" borderId="0" xfId="0" applyNumberFormat="1" applyFont="1" applyFill="1"/>
    <xf numFmtId="167" fontId="70" fillId="0" borderId="0" xfId="0" applyNumberFormat="1" applyFont="1"/>
    <xf numFmtId="0" fontId="27" fillId="2" borderId="0" xfId="0" applyFont="1" applyFill="1"/>
    <xf numFmtId="0" fontId="30" fillId="2" borderId="0" xfId="0" applyFont="1" applyFill="1"/>
    <xf numFmtId="168" fontId="70" fillId="2" borderId="0" xfId="0" applyNumberFormat="1" applyFont="1" applyFill="1"/>
    <xf numFmtId="169" fontId="70" fillId="2" borderId="0" xfId="0" applyNumberFormat="1" applyFont="1" applyFill="1"/>
    <xf numFmtId="164" fontId="71" fillId="0" borderId="0" xfId="1" applyFont="1" applyFill="1" applyAlignment="1">
      <alignment horizontal="left"/>
    </xf>
    <xf numFmtId="0" fontId="24" fillId="0" borderId="0" xfId="0" applyFont="1"/>
    <xf numFmtId="0" fontId="35" fillId="0" borderId="0" xfId="0" applyFont="1"/>
    <xf numFmtId="0" fontId="35" fillId="6" borderId="0" xfId="0" applyFont="1" applyFill="1"/>
    <xf numFmtId="0" fontId="26" fillId="6" borderId="0" xfId="0" applyFont="1" applyFill="1" applyAlignment="1">
      <alignment horizontal="center"/>
    </xf>
    <xf numFmtId="164" fontId="26" fillId="6" borderId="0" xfId="1" applyFont="1" applyFill="1"/>
    <xf numFmtId="0" fontId="28" fillId="6" borderId="0" xfId="0" applyFont="1" applyFill="1"/>
    <xf numFmtId="0" fontId="74" fillId="6" borderId="0" xfId="0" applyFont="1" applyFill="1"/>
    <xf numFmtId="0" fontId="15" fillId="6" borderId="0" xfId="0" applyFont="1" applyFill="1"/>
    <xf numFmtId="0" fontId="24" fillId="0" borderId="0" xfId="0" applyFont="1" applyAlignment="1">
      <alignment horizontal="center"/>
    </xf>
    <xf numFmtId="164" fontId="24" fillId="0" borderId="0" xfId="1" applyFont="1" applyFill="1"/>
    <xf numFmtId="0" fontId="38" fillId="2" borderId="0" xfId="0" applyFont="1" applyFill="1"/>
    <xf numFmtId="164" fontId="26" fillId="2" borderId="0" xfId="1" applyFont="1" applyFill="1"/>
    <xf numFmtId="0" fontId="38" fillId="0" borderId="0" xfId="0" applyFont="1" applyAlignment="1">
      <alignment horizontal="center"/>
    </xf>
    <xf numFmtId="164" fontId="38" fillId="0" borderId="0" xfId="1" applyFont="1" applyFill="1"/>
    <xf numFmtId="0" fontId="75" fillId="0" borderId="0" xfId="0" applyFont="1"/>
    <xf numFmtId="164" fontId="38" fillId="0" borderId="0" xfId="1" applyFont="1"/>
    <xf numFmtId="0" fontId="11" fillId="0" borderId="0" xfId="0" applyFont="1"/>
    <xf numFmtId="0" fontId="46" fillId="0" borderId="0" xfId="0" applyFont="1"/>
    <xf numFmtId="164" fontId="26" fillId="9" borderId="0" xfId="1" applyFont="1" applyFill="1"/>
    <xf numFmtId="164" fontId="38" fillId="0" borderId="0" xfId="1" applyFont="1" applyFill="1" applyAlignment="1">
      <alignment horizontal="left"/>
    </xf>
    <xf numFmtId="0" fontId="76" fillId="0" borderId="0" xfId="0" applyFont="1"/>
    <xf numFmtId="164" fontId="25" fillId="0" borderId="0" xfId="1" quotePrefix="1" applyFont="1" applyFill="1"/>
    <xf numFmtId="0" fontId="46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/>
    </xf>
    <xf numFmtId="164" fontId="38" fillId="0" borderId="0" xfId="1" applyFont="1" applyFill="1" applyAlignment="1">
      <alignment vertical="center"/>
    </xf>
    <xf numFmtId="0" fontId="38" fillId="0" borderId="0" xfId="0" applyFont="1" applyAlignment="1">
      <alignment vertical="center"/>
    </xf>
    <xf numFmtId="0" fontId="72" fillId="0" borderId="0" xfId="0" applyFont="1"/>
    <xf numFmtId="164" fontId="38" fillId="2" borderId="0" xfId="1" applyFont="1" applyFill="1"/>
    <xf numFmtId="164" fontId="25" fillId="0" borderId="9" xfId="1" applyFont="1" applyFill="1" applyBorder="1"/>
    <xf numFmtId="0" fontId="28" fillId="0" borderId="0" xfId="0" applyFont="1" applyAlignment="1">
      <alignment horizontal="left" wrapText="1"/>
    </xf>
    <xf numFmtId="0" fontId="38" fillId="0" borderId="0" xfId="0" applyFont="1" applyAlignment="1">
      <alignment horizontal="left" wrapText="1"/>
    </xf>
    <xf numFmtId="164" fontId="38" fillId="0" borderId="0" xfId="0" applyNumberFormat="1" applyFont="1" applyAlignment="1">
      <alignment horizontal="center"/>
    </xf>
    <xf numFmtId="167" fontId="76" fillId="0" borderId="0" xfId="0" applyNumberFormat="1" applyFont="1"/>
    <xf numFmtId="2" fontId="10" fillId="2" borderId="29" xfId="0" applyNumberFormat="1" applyFont="1" applyFill="1" applyBorder="1" applyAlignment="1">
      <alignment horizontal="center" vertical="center" wrapText="1"/>
    </xf>
    <xf numFmtId="164" fontId="38" fillId="0" borderId="0" xfId="1" applyFont="1" applyFill="1" applyAlignment="1">
      <alignment horizontal="center"/>
    </xf>
    <xf numFmtId="0" fontId="77" fillId="0" borderId="0" xfId="0" applyFont="1"/>
    <xf numFmtId="0" fontId="78" fillId="0" borderId="0" xfId="0" applyFont="1"/>
    <xf numFmtId="0" fontId="46" fillId="0" borderId="0" xfId="0" applyFont="1" applyAlignment="1">
      <alignment horizontal="left"/>
    </xf>
    <xf numFmtId="168" fontId="79" fillId="0" borderId="0" xfId="0" applyNumberFormat="1" applyFont="1"/>
    <xf numFmtId="164" fontId="38" fillId="0" borderId="0" xfId="1" applyFont="1" applyAlignment="1">
      <alignment horizontal="center"/>
    </xf>
    <xf numFmtId="167" fontId="79" fillId="0" borderId="0" xfId="0" applyNumberFormat="1" applyFont="1"/>
    <xf numFmtId="0" fontId="81" fillId="8" borderId="34" xfId="0" applyFont="1" applyFill="1" applyBorder="1" applyAlignment="1">
      <alignment horizontal="center" vertical="center" wrapText="1"/>
    </xf>
    <xf numFmtId="0" fontId="81" fillId="2" borderId="1" xfId="0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horizontal="center" wrapText="1"/>
    </xf>
    <xf numFmtId="0" fontId="83" fillId="2" borderId="1" xfId="0" applyFont="1" applyFill="1" applyBorder="1" applyAlignment="1">
      <alignment horizontal="center" vertical="center"/>
    </xf>
    <xf numFmtId="2" fontId="84" fillId="2" borderId="1" xfId="0" applyNumberFormat="1" applyFont="1" applyFill="1" applyBorder="1" applyAlignment="1">
      <alignment horizontal="center"/>
    </xf>
    <xf numFmtId="0" fontId="84" fillId="2" borderId="1" xfId="0" applyFont="1" applyFill="1" applyBorder="1" applyAlignment="1">
      <alignment horizontal="center"/>
    </xf>
    <xf numFmtId="0" fontId="84" fillId="0" borderId="1" xfId="0" applyFont="1" applyBorder="1"/>
    <xf numFmtId="0" fontId="84" fillId="0" borderId="1" xfId="0" applyFont="1" applyBorder="1" applyAlignment="1">
      <alignment horizontal="center"/>
    </xf>
    <xf numFmtId="2" fontId="84" fillId="0" borderId="1" xfId="0" applyNumberFormat="1" applyFont="1" applyBorder="1" applyAlignment="1">
      <alignment horizontal="center"/>
    </xf>
    <xf numFmtId="0" fontId="84" fillId="0" borderId="35" xfId="0" applyFont="1" applyBorder="1" applyAlignment="1">
      <alignment horizontal="center" vertical="center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/>
    <xf numFmtId="0" fontId="85" fillId="0" borderId="1" xfId="0" applyFont="1" applyBorder="1" applyAlignment="1">
      <alignment horizontal="center"/>
    </xf>
    <xf numFmtId="2" fontId="85" fillId="0" borderId="1" xfId="0" applyNumberFormat="1" applyFont="1" applyBorder="1" applyAlignment="1">
      <alignment horizontal="center"/>
    </xf>
    <xf numFmtId="0" fontId="85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left" wrapText="1"/>
    </xf>
    <xf numFmtId="0" fontId="81" fillId="0" borderId="1" xfId="0" applyFont="1" applyBorder="1" applyAlignment="1">
      <alignment horizontal="center" vertical="center" wrapText="1"/>
    </xf>
    <xf numFmtId="0" fontId="85" fillId="0" borderId="1" xfId="0" applyFont="1" applyBorder="1" applyAlignment="1">
      <alignment horizontal="left" vertical="center" wrapText="1"/>
    </xf>
    <xf numFmtId="0" fontId="84" fillId="0" borderId="1" xfId="0" applyFont="1" applyBorder="1" applyAlignment="1">
      <alignment horizontal="left" vertical="top" wrapText="1"/>
    </xf>
    <xf numFmtId="0" fontId="84" fillId="0" borderId="35" xfId="0" applyFont="1" applyBorder="1" applyAlignment="1">
      <alignment horizontal="center" wrapText="1"/>
    </xf>
    <xf numFmtId="0" fontId="85" fillId="0" borderId="1" xfId="0" applyFont="1" applyBorder="1" applyAlignment="1">
      <alignment horizontal="left" vertical="top" wrapText="1"/>
    </xf>
    <xf numFmtId="0" fontId="85" fillId="0" borderId="35" xfId="0" applyFont="1" applyBorder="1" applyAlignment="1">
      <alignment horizontal="center" wrapText="1"/>
    </xf>
    <xf numFmtId="0" fontId="84" fillId="0" borderId="1" xfId="0" applyFont="1" applyBorder="1" applyAlignment="1">
      <alignment horizontal="left" vertical="center"/>
    </xf>
    <xf numFmtId="0" fontId="84" fillId="0" borderId="35" xfId="0" applyFont="1" applyBorder="1" applyAlignment="1">
      <alignment horizontal="center"/>
    </xf>
    <xf numFmtId="0" fontId="84" fillId="0" borderId="1" xfId="0" applyFont="1" applyBorder="1" applyAlignment="1">
      <alignment horizontal="left" vertical="center" wrapText="1"/>
    </xf>
    <xf numFmtId="0" fontId="84" fillId="0" borderId="35" xfId="0" applyFont="1" applyBorder="1" applyAlignment="1">
      <alignment horizontal="center" vertical="center" wrapText="1"/>
    </xf>
    <xf numFmtId="0" fontId="85" fillId="0" borderId="35" xfId="0" applyFont="1" applyBorder="1" applyAlignment="1">
      <alignment horizontal="center" vertical="center" wrapText="1"/>
    </xf>
    <xf numFmtId="0" fontId="84" fillId="0" borderId="1" xfId="0" applyFont="1" applyBorder="1" applyAlignment="1">
      <alignment horizontal="left" vertical="top"/>
    </xf>
    <xf numFmtId="0" fontId="85" fillId="0" borderId="1" xfId="0" applyFont="1" applyBorder="1" applyAlignment="1">
      <alignment horizontal="left" vertical="top"/>
    </xf>
    <xf numFmtId="0" fontId="85" fillId="0" borderId="35" xfId="0" applyFont="1" applyBorder="1" applyAlignment="1">
      <alignment horizontal="center" vertical="center"/>
    </xf>
    <xf numFmtId="0" fontId="84" fillId="2" borderId="1" xfId="0" applyFont="1" applyFill="1" applyBorder="1"/>
    <xf numFmtId="0" fontId="85" fillId="0" borderId="35" xfId="0" applyFont="1" applyBorder="1" applyAlignment="1">
      <alignment horizontal="center"/>
    </xf>
    <xf numFmtId="2" fontId="84" fillId="0" borderId="1" xfId="0" applyNumberFormat="1" applyFont="1" applyBorder="1" applyAlignment="1">
      <alignment horizontal="right"/>
    </xf>
    <xf numFmtId="0" fontId="84" fillId="11" borderId="1" xfId="0" applyFont="1" applyFill="1" applyBorder="1"/>
    <xf numFmtId="0" fontId="84" fillId="11" borderId="1" xfId="0" applyFont="1" applyFill="1" applyBorder="1" applyAlignment="1">
      <alignment horizontal="center"/>
    </xf>
    <xf numFmtId="2" fontId="84" fillId="11" borderId="1" xfId="0" applyNumberFormat="1" applyFont="1" applyFill="1" applyBorder="1" applyAlignment="1">
      <alignment horizontal="center"/>
    </xf>
    <xf numFmtId="0" fontId="84" fillId="11" borderId="35" xfId="0" applyFont="1" applyFill="1" applyBorder="1" applyAlignment="1">
      <alignment horizontal="center" vertical="center"/>
    </xf>
    <xf numFmtId="0" fontId="86" fillId="0" borderId="1" xfId="0" applyFont="1" applyBorder="1"/>
    <xf numFmtId="0" fontId="86" fillId="0" borderId="1" xfId="0" applyFont="1" applyBorder="1" applyAlignment="1">
      <alignment horizontal="center"/>
    </xf>
    <xf numFmtId="2" fontId="86" fillId="0" borderId="1" xfId="0" applyNumberFormat="1" applyFont="1" applyBorder="1" applyAlignment="1">
      <alignment horizontal="center"/>
    </xf>
    <xf numFmtId="0" fontId="84" fillId="11" borderId="1" xfId="0" applyFont="1" applyFill="1" applyBorder="1" applyAlignment="1">
      <alignment horizontal="left" vertical="center" wrapText="1"/>
    </xf>
    <xf numFmtId="0" fontId="81" fillId="2" borderId="1" xfId="0" applyFont="1" applyFill="1" applyBorder="1" applyAlignment="1">
      <alignment horizontal="center" wrapText="1"/>
    </xf>
    <xf numFmtId="0" fontId="84" fillId="0" borderId="1" xfId="0" applyFont="1" applyBorder="1" applyAlignment="1">
      <alignment horizontal="left"/>
    </xf>
    <xf numFmtId="0" fontId="86" fillId="0" borderId="1" xfId="0" applyFont="1" applyBorder="1" applyAlignment="1">
      <alignment horizontal="center" vertical="center"/>
    </xf>
    <xf numFmtId="0" fontId="84" fillId="0" borderId="35" xfId="0" applyFont="1" applyBorder="1" applyAlignment="1">
      <alignment horizontal="left"/>
    </xf>
    <xf numFmtId="0" fontId="87" fillId="0" borderId="1" xfId="0" applyFont="1" applyBorder="1" applyAlignment="1">
      <alignment horizontal="left" vertical="center" wrapText="1"/>
    </xf>
    <xf numFmtId="0" fontId="87" fillId="0" borderId="1" xfId="0" applyFont="1" applyBorder="1" applyAlignment="1">
      <alignment horizontal="center"/>
    </xf>
    <xf numFmtId="2" fontId="87" fillId="0" borderId="1" xfId="0" applyNumberFormat="1" applyFont="1" applyBorder="1" applyAlignment="1">
      <alignment horizontal="center"/>
    </xf>
    <xf numFmtId="0" fontId="84" fillId="0" borderId="1" xfId="0" applyFont="1" applyBorder="1" applyAlignment="1">
      <alignment horizontal="center" vertical="center"/>
    </xf>
    <xf numFmtId="0" fontId="82" fillId="0" borderId="1" xfId="0" applyFont="1" applyBorder="1" applyAlignment="1">
      <alignment horizontal="center" vertical="center" wrapText="1"/>
    </xf>
    <xf numFmtId="0" fontId="84" fillId="0" borderId="1" xfId="0" applyFont="1" applyBorder="1" applyAlignment="1">
      <alignment horizontal="center" vertical="center" wrapText="1"/>
    </xf>
    <xf numFmtId="0" fontId="84" fillId="11" borderId="1" xfId="0" applyFont="1" applyFill="1" applyBorder="1" applyAlignment="1">
      <alignment horizontal="center" vertical="center" wrapText="1"/>
    </xf>
    <xf numFmtId="0" fontId="84" fillId="12" borderId="35" xfId="0" applyFont="1" applyFill="1" applyBorder="1" applyAlignment="1">
      <alignment horizontal="center" vertical="center"/>
    </xf>
    <xf numFmtId="0" fontId="81" fillId="8" borderId="1" xfId="0" applyFont="1" applyFill="1" applyBorder="1" applyAlignment="1">
      <alignment horizontal="center" vertical="center" wrapText="1"/>
    </xf>
    <xf numFmtId="0" fontId="82" fillId="8" borderId="1" xfId="0" applyFont="1" applyFill="1" applyBorder="1" applyAlignment="1">
      <alignment horizontal="center" wrapText="1"/>
    </xf>
    <xf numFmtId="0" fontId="82" fillId="8" borderId="1" xfId="0" applyFont="1" applyFill="1" applyBorder="1" applyAlignment="1">
      <alignment horizontal="center" vertical="center"/>
    </xf>
    <xf numFmtId="0" fontId="82" fillId="8" borderId="1" xfId="0" applyFont="1" applyFill="1" applyBorder="1" applyAlignment="1">
      <alignment horizontal="center" vertical="center" wrapText="1"/>
    </xf>
    <xf numFmtId="1" fontId="84" fillId="0" borderId="1" xfId="0" applyNumberFormat="1" applyFont="1" applyBorder="1" applyAlignment="1">
      <alignment horizontal="center"/>
    </xf>
    <xf numFmtId="0" fontId="85" fillId="2" borderId="1" xfId="0" applyFont="1" applyFill="1" applyBorder="1" applyAlignment="1">
      <alignment horizontal="center"/>
    </xf>
    <xf numFmtId="2" fontId="85" fillId="2" borderId="1" xfId="0" applyNumberFormat="1" applyFont="1" applyFill="1" applyBorder="1" applyAlignment="1">
      <alignment horizontal="center"/>
    </xf>
    <xf numFmtId="0" fontId="84" fillId="0" borderId="1" xfId="0" quotePrefix="1" applyFont="1" applyBorder="1" applyAlignment="1">
      <alignment horizontal="center" vertical="center"/>
    </xf>
    <xf numFmtId="0" fontId="84" fillId="0" borderId="35" xfId="0" applyFont="1" applyBorder="1"/>
    <xf numFmtId="2" fontId="84" fillId="0" borderId="35" xfId="0" applyNumberFormat="1" applyFont="1" applyBorder="1" applyAlignment="1">
      <alignment horizontal="center"/>
    </xf>
    <xf numFmtId="166" fontId="84" fillId="8" borderId="35" xfId="0" applyNumberFormat="1" applyFont="1" applyFill="1" applyBorder="1" applyAlignment="1">
      <alignment horizontal="right"/>
    </xf>
    <xf numFmtId="166" fontId="84" fillId="8" borderId="35" xfId="0" applyNumberFormat="1" applyFont="1" applyFill="1" applyBorder="1" applyAlignment="1">
      <alignment horizontal="center"/>
    </xf>
    <xf numFmtId="0" fontId="84" fillId="8" borderId="35" xfId="0" applyFont="1" applyFill="1" applyBorder="1" applyAlignment="1">
      <alignment horizontal="center"/>
    </xf>
    <xf numFmtId="1" fontId="84" fillId="0" borderId="35" xfId="0" applyNumberFormat="1" applyFont="1" applyBorder="1" applyAlignment="1">
      <alignment horizontal="center"/>
    </xf>
    <xf numFmtId="2" fontId="90" fillId="8" borderId="1" xfId="0" applyNumberFormat="1" applyFont="1" applyFill="1" applyBorder="1" applyAlignment="1">
      <alignment horizontal="center" vertical="center" wrapText="1"/>
    </xf>
    <xf numFmtId="2" fontId="91" fillId="0" borderId="1" xfId="0" applyNumberFormat="1" applyFont="1" applyBorder="1" applyAlignment="1">
      <alignment horizontal="center"/>
    </xf>
    <xf numFmtId="2" fontId="91" fillId="13" borderId="1" xfId="0" applyNumberFormat="1" applyFont="1" applyFill="1" applyBorder="1" applyAlignment="1">
      <alignment horizontal="center"/>
    </xf>
    <xf numFmtId="2" fontId="85" fillId="0" borderId="1" xfId="0" applyNumberFormat="1" applyFont="1" applyBorder="1" applyAlignment="1">
      <alignment horizontal="center" vertical="center"/>
    </xf>
    <xf numFmtId="2" fontId="92" fillId="0" borderId="1" xfId="0" applyNumberFormat="1" applyFont="1" applyBorder="1" applyAlignment="1">
      <alignment horizontal="center"/>
    </xf>
    <xf numFmtId="2" fontId="91" fillId="2" borderId="1" xfId="0" applyNumberFormat="1" applyFont="1" applyFill="1" applyBorder="1" applyAlignment="1">
      <alignment horizontal="center"/>
    </xf>
    <xf numFmtId="2" fontId="93" fillId="0" borderId="1" xfId="0" applyNumberFormat="1" applyFont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right" vertical="center"/>
    </xf>
    <xf numFmtId="2" fontId="8" fillId="2" borderId="1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12" fillId="0" borderId="18" xfId="0" applyFont="1" applyBorder="1" applyAlignment="1">
      <alignment horizontal="right" vertical="center" wrapText="1"/>
    </xf>
    <xf numFmtId="0" fontId="12" fillId="0" borderId="19" xfId="0" applyFont="1" applyBorder="1" applyAlignment="1">
      <alignment horizontal="right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49" fontId="19" fillId="7" borderId="12" xfId="0" applyNumberFormat="1" applyFont="1" applyFill="1" applyBorder="1" applyAlignment="1">
      <alignment horizontal="center" vertical="center"/>
    </xf>
    <xf numFmtId="49" fontId="19" fillId="7" borderId="13" xfId="0" applyNumberFormat="1" applyFont="1" applyFill="1" applyBorder="1" applyAlignment="1">
      <alignment horizontal="center" vertical="center"/>
    </xf>
    <xf numFmtId="49" fontId="19" fillId="7" borderId="14" xfId="0" applyNumberFormat="1" applyFont="1" applyFill="1" applyBorder="1" applyAlignment="1">
      <alignment horizontal="center" vertical="center"/>
    </xf>
    <xf numFmtId="49" fontId="19" fillId="7" borderId="23" xfId="0" applyNumberFormat="1" applyFont="1" applyFill="1" applyBorder="1" applyAlignment="1">
      <alignment horizontal="center" vertical="center"/>
    </xf>
    <xf numFmtId="49" fontId="19" fillId="7" borderId="0" xfId="0" applyNumberFormat="1" applyFont="1" applyFill="1" applyAlignment="1">
      <alignment horizontal="center" vertical="center"/>
    </xf>
    <xf numFmtId="49" fontId="19" fillId="7" borderId="15" xfId="0" applyNumberFormat="1" applyFont="1" applyFill="1" applyBorder="1" applyAlignment="1">
      <alignment horizontal="center" vertical="center"/>
    </xf>
    <xf numFmtId="49" fontId="19" fillId="7" borderId="16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 wrapText="1"/>
    </xf>
    <xf numFmtId="0" fontId="29" fillId="7" borderId="0" xfId="0" applyFont="1" applyFill="1" applyAlignment="1">
      <alignment horizontal="right"/>
    </xf>
    <xf numFmtId="0" fontId="29" fillId="0" borderId="0" xfId="0" applyFont="1" applyAlignment="1">
      <alignment horizontal="right"/>
    </xf>
    <xf numFmtId="49" fontId="19" fillId="7" borderId="24" xfId="0" applyNumberFormat="1" applyFont="1" applyFill="1" applyBorder="1" applyAlignment="1">
      <alignment horizontal="center" vertical="center"/>
    </xf>
    <xf numFmtId="49" fontId="19" fillId="7" borderId="17" xfId="0" applyNumberFormat="1" applyFont="1" applyFill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49" fontId="69" fillId="0" borderId="23" xfId="0" applyNumberFormat="1" applyFont="1" applyBorder="1" applyAlignment="1">
      <alignment horizontal="center" vertical="center" wrapText="1"/>
    </xf>
    <xf numFmtId="49" fontId="69" fillId="0" borderId="0" xfId="0" applyNumberFormat="1" applyFont="1" applyAlignment="1">
      <alignment horizontal="center" vertical="center" wrapText="1"/>
    </xf>
    <xf numFmtId="49" fontId="69" fillId="0" borderId="24" xfId="0" applyNumberFormat="1" applyFont="1" applyBorder="1" applyAlignment="1">
      <alignment horizontal="center" vertical="center" wrapText="1"/>
    </xf>
    <xf numFmtId="49" fontId="69" fillId="0" borderId="15" xfId="0" applyNumberFormat="1" applyFont="1" applyBorder="1" applyAlignment="1">
      <alignment horizontal="center" vertical="center" wrapText="1"/>
    </xf>
    <xf numFmtId="49" fontId="69" fillId="0" borderId="16" xfId="0" applyNumberFormat="1" applyFont="1" applyBorder="1" applyAlignment="1">
      <alignment horizontal="center" vertical="center" wrapText="1"/>
    </xf>
    <xf numFmtId="49" fontId="69" fillId="0" borderId="17" xfId="0" applyNumberFormat="1" applyFont="1" applyBorder="1" applyAlignment="1">
      <alignment horizontal="center" vertical="center" wrapText="1"/>
    </xf>
    <xf numFmtId="49" fontId="20" fillId="7" borderId="0" xfId="0" applyNumberFormat="1" applyFont="1" applyFill="1" applyAlignment="1">
      <alignment horizontal="center" vertical="center"/>
    </xf>
    <xf numFmtId="49" fontId="20" fillId="7" borderId="23" xfId="0" applyNumberFormat="1" applyFont="1" applyFill="1" applyBorder="1" applyAlignment="1">
      <alignment horizontal="center" vertical="center"/>
    </xf>
    <xf numFmtId="49" fontId="20" fillId="7" borderId="15" xfId="0" applyNumberFormat="1" applyFont="1" applyFill="1" applyBorder="1" applyAlignment="1">
      <alignment horizontal="center" vertical="center"/>
    </xf>
    <xf numFmtId="49" fontId="20" fillId="7" borderId="16" xfId="0" applyNumberFormat="1" applyFont="1" applyFill="1" applyBorder="1" applyAlignment="1">
      <alignment horizontal="center" vertical="center"/>
    </xf>
    <xf numFmtId="0" fontId="68" fillId="0" borderId="23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</cellXfs>
  <cellStyles count="2">
    <cellStyle name="Monétaire" xfId="1" builtinId="4"/>
    <cellStyle name="Normal" xfId="0" builtinId="0"/>
  </cellStyles>
  <dxfs count="67">
    <dxf>
      <font>
        <strike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numFmt numFmtId="0" formatCode="General"/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numFmt numFmtId="2" formatCode="0.0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Open Sans"/>
        <family val="2"/>
        <scheme val="none"/>
      </font>
      <numFmt numFmtId="1" formatCode="0"/>
      <fill>
        <patternFill patternType="none">
          <fgColor rgb="FF000000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Open Sans"/>
        <family val="2"/>
        <scheme val="none"/>
      </font>
      <fill>
        <patternFill patternType="none">
          <bgColor auto="1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Open Sans"/>
        <family val="2"/>
        <scheme val="none"/>
      </font>
      <fill>
        <patternFill patternType="none"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Open Sans"/>
        <family val="2"/>
        <scheme val="none"/>
      </font>
      <fill>
        <patternFill patternType="solid">
          <fgColor indexed="64"/>
          <bgColor theme="7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numFmt numFmtId="165" formatCode="_-[$XCD]\ * #,##0.00_-;\-[$XCD]\ * #,##0.00_-;_-[$XCD]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Open Sans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numFmt numFmtId="164" formatCode="_ * #,##0.00_)\ &quot;EC$&quot;_ ;_ * \(#,##0.00\)\ &quot;EC$&quot;_ ;_ * &quot;-&quot;??_)\ &quot;EC$&quot;_ ;_ @_ 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fill>
        <patternFill patternType="solid">
          <fgColor indexed="64"/>
          <bgColor theme="7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Open Sans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fill>
        <patternFill patternType="solid">
          <fgColor indexed="64"/>
          <bgColor theme="7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fill>
        <patternFill patternType="solid">
          <fgColor indexed="64"/>
          <bgColor theme="7" tint="-0.249977111117893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0"/>
        <name val="Open Sans"/>
        <family val="2"/>
        <scheme val="none"/>
      </font>
      <fill>
        <patternFill patternType="solid">
          <fgColor indexed="64"/>
          <bgColor theme="7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Open Sans"/>
        <family val="2"/>
        <scheme val="none"/>
      </font>
      <fill>
        <patternFill patternType="solid">
          <fgColor indexed="64"/>
          <bgColor theme="7" tint="-0.249977111117893"/>
        </patternFill>
      </fill>
    </dxf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2" defaultPivotStyle="PivotStyleLight16">
    <tableStyle name="TableStyleLight8 2" pivot="0" count="9" xr9:uid="{BE36A494-68D1-3E49-BC46-51F57B77CC0B}">
      <tableStyleElement type="wholeTable" dxfId="66"/>
      <tableStyleElement type="headerRow" dxfId="65"/>
      <tableStyleElement type="totalRow" dxfId="64"/>
      <tableStyleElement type="firstColumn" dxfId="63"/>
      <tableStyleElement type="lastColumn" dxfId="62"/>
      <tableStyleElement type="firstRowStripe" dxfId="61"/>
      <tableStyleElement type="secondRowStripe" dxfId="60"/>
      <tableStyleElement type="firstColumnStripe" dxfId="59"/>
      <tableStyleElement type="secondColumnStripe" dxfId="58"/>
    </tableStyle>
  </tableStyles>
  <colors>
    <mruColors>
      <color rgb="FFFF4392"/>
      <color rgb="FFA1862E"/>
      <color rgb="FFC277AC"/>
      <color rgb="FF643B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167986</xdr:colOff>
      <xdr:row>1</xdr:row>
      <xdr:rowOff>239569</xdr:rowOff>
    </xdr:from>
    <xdr:to>
      <xdr:col>1</xdr:col>
      <xdr:colOff>3106689</xdr:colOff>
      <xdr:row>6</xdr:row>
      <xdr:rowOff>245722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D26D87-193B-F048-96E2-9AD006B35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872" y="441614"/>
          <a:ext cx="2938703" cy="182456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7502604B-9FAC-3B4F-AA33-05F0D2CE28B7}" name="Table70" displayName="Table70" ref="A5:E292" totalsRowShown="0" headerRowDxfId="57" dataDxfId="56" tableBorderDxfId="55">
  <autoFilter ref="A5:E292" xr:uid="{22A2AA30-17B9-6C43-A499-FD8EDF14AD55}"/>
  <tableColumns count="5">
    <tableColumn id="1" xr3:uid="{D29D4BB7-6D9C-1344-8C42-AEBC8540DDC0}" name="SALT &amp; PEPPER, SPICIES " dataDxfId="54"/>
    <tableColumn id="2" xr3:uid="{28AD8D8B-843E-F548-AAF9-8595B7738743}" name="SOLD UNIT" dataDxfId="53"/>
    <tableColumn id="3" xr3:uid="{F2563779-28D1-CC4A-A0AE-1007257FB376}" name="PRICE" dataDxfId="52"/>
    <tableColumn id="4" xr3:uid="{12144D99-50B1-E24B-8131-28EBA0EC2CFD}" name="QTY ORDERED " dataDxfId="51"/>
    <tableColumn id="5" xr3:uid="{A957D7D3-9BFD-0F48-87DD-425FCAF70DF3}" name="TOTAL" dataDxfId="50">
      <calculatedColumnFormula>Table70[[#This Row],[QTY ORDERED ]]*Table70[[#This Row],[PRICE]]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EDCA43-07AC-CD42-A500-8E0097662C9B}" name="Table31422" displayName="Table31422" ref="A5:E334" totalsRowShown="0" headerRowDxfId="49" dataDxfId="48">
  <autoFilter ref="A5:E334" xr:uid="{A6ACECCB-BCDF-3448-A02F-6FD1856A4ECF}"/>
  <tableColumns count="5">
    <tableColumn id="1" xr3:uid="{A61AFAC8-5BA6-7247-93BE-0832F0A8123A}" name="FRESH VEGETABLES " dataDxfId="47"/>
    <tableColumn id="2" xr3:uid="{52A2E8C4-D32A-084A-B5E8-DD94AFCB15EB}" name="SOLD UNIT" dataDxfId="46"/>
    <tableColumn id="3" xr3:uid="{57BDB2F8-E894-5C45-B600-93C9B44B45EF}" name="PRICE" dataDxfId="45"/>
    <tableColumn id="4" xr3:uid="{C0173679-3355-254A-B614-C3D58F4FA0E2}" name="QTY ORDERED " dataDxfId="44"/>
    <tableColumn id="5" xr3:uid="{B18D5C38-6D09-614E-92A9-32D65F54ECAA}" name="TOTAL" dataDxfId="43">
      <calculatedColumnFormula>Table31422[[#This Row],[PRICE]]*Table31422[[#This Row],[QTY ORDERED ]]</calculatedColumnFormula>
    </tableColumn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32B0075-23BE-974E-B0A4-F0B178B2C3E9}" name="Table7085" displayName="Table7085" ref="A7:D173" totalsRowShown="0" headerRowDxfId="42" dataDxfId="41" tableBorderDxfId="40">
  <autoFilter ref="A7:D173" xr:uid="{8BF29C5B-5D4F-8241-8828-D74281BE5042}"/>
  <tableColumns count="4">
    <tableColumn id="1" xr3:uid="{026AFFD7-8E6C-C44A-A7B2-710B60C727B5}" name="SWEET PRODUCTS" dataDxfId="39"/>
    <tableColumn id="3" xr3:uid="{39C691E4-7AE4-F84E-9F6A-E0F1A71B80F5}" name="PRICE" dataDxfId="38"/>
    <tableColumn id="4" xr3:uid="{2D91DDB0-1F59-0949-9256-43F7674CBAD0}" name="QTY ORDERED " dataDxfId="37"/>
    <tableColumn id="5" xr3:uid="{C2CACCBC-098A-D245-B6BC-871D07415C6A}" name="TOTAL" dataDxfId="36">
      <calculatedColumnFormula>Table7085[[#This Row],[QTY ORDERED ]]*Table7085[[#This Row],[PRICE]]</calculatedColumnFormula>
    </tableColumn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C48C87D-A0FD-6543-921A-1D246AC13672}" name="Table707" displayName="Table707" ref="A6:E43" totalsRowShown="0" headerRowDxfId="35" dataDxfId="34" tableBorderDxfId="33">
  <autoFilter ref="A6:E43" xr:uid="{74D7E508-971D-B14B-9E6A-3CDB445E7603}"/>
  <tableColumns count="5">
    <tableColumn id="1" xr3:uid="{EDC4A6B7-4CD5-F845-B2AC-841C5B1A6106}" name="ASIAN PRODUCTS" dataDxfId="32"/>
    <tableColumn id="2" xr3:uid="{0C8E9E72-34C3-B846-925C-5CECAB23B07D}" name="SOLD UNIT" dataDxfId="31"/>
    <tableColumn id="3" xr3:uid="{5D247989-4DC6-FE49-AB7A-FDE533CA47C4}" name="PRICE" dataDxfId="30"/>
    <tableColumn id="4" xr3:uid="{6ECF472A-87B7-6C44-9789-3E245A7CDA3E}" name="QTY ORDERED " dataDxfId="29"/>
    <tableColumn id="5" xr3:uid="{32E8DC78-913F-1A43-90A7-03BF52100490}" name="TOTAL" dataDxfId="28">
      <calculatedColumnFormula>Table707[[#This Row],[QTY ORDERED ]]*Table707[[#This Row],[PRICE]]</calculatedColumnFormula>
    </tableColumn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358726-D1E7-8147-AFB5-8003D777EBAB}" name="Table703" displayName="Table703" ref="A8:D113" totalsRowShown="0" headerRowDxfId="27" dataDxfId="26" tableBorderDxfId="25">
  <autoFilter ref="A8:D113" xr:uid="{D75BDA57-4249-D64E-BE4A-B5AE06811F93}"/>
  <tableColumns count="4">
    <tableColumn id="1" xr3:uid="{9193C6E4-F7A7-CD4C-9202-EF68360099DE}" name="NON ALC. BEVERAGES" dataDxfId="24"/>
    <tableColumn id="3" xr3:uid="{0DF874F9-5906-4642-80B3-AD4A7119F9D4}" name="PRICE" dataDxfId="23"/>
    <tableColumn id="4" xr3:uid="{25955E0B-4C81-0B4E-BDB0-BFDC803EA514}" name="QTY ORDERED " dataDxfId="22"/>
    <tableColumn id="5" xr3:uid="{6F93754A-8216-3D4C-BB99-F060D2BCD58E}" name="TOTAL" dataDxfId="21">
      <calculatedColumnFormula>Table703[[#This Row],[QTY ORDERED ]]*Table703[[#This Row],[PRICE]]</calculatedColumnFormula>
    </tableColumn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69C03E2-B82F-8047-A183-A7065C7C2BF1}" name="Table7034" displayName="Table7034" ref="A6:F182" totalsRowShown="0" headerRowDxfId="20" dataDxfId="18" headerRowBorderDxfId="19" tableBorderDxfId="17">
  <autoFilter ref="A6:F182" xr:uid="{5E2CFF60-8946-484F-9854-A105AC51B2DE}"/>
  <sortState xmlns:xlrd2="http://schemas.microsoft.com/office/spreadsheetml/2017/richdata2" ref="A86:F165">
    <sortCondition descending="1" ref="D6:D182"/>
  </sortState>
  <tableColumns count="6">
    <tableColumn id="1" xr3:uid="{0EBA7202-2F2A-F449-9B82-55590F275FD8}" name="PRODUCTS" dataDxfId="16"/>
    <tableColumn id="2" xr3:uid="{ECA4709F-E81D-0447-A020-4DEDDEFCD67B}" name="SIZE" dataDxfId="15"/>
    <tableColumn id="3" xr3:uid="{A50B9708-454A-884C-9991-726CB2D1E61B}" name="ORIGIN" dataDxfId="14"/>
    <tableColumn id="4" xr3:uid="{9AF7EA93-ACB0-6446-BDA7-6606614CA3A7}" name="PRICE" dataDxfId="13"/>
    <tableColumn id="5" xr3:uid="{53ABEA56-5D1C-A440-900E-EDCA09C84AA8}" name="ORDER QUANTITY" dataDxfId="12"/>
    <tableColumn id="6" xr3:uid="{13BFF4C1-24FC-084D-BAA4-5DA33E1FB3B1}" name="TOTAL PRICE" dataDxfId="11">
      <calculatedColumnFormula>D7*E7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7414ED3-4D29-DA49-A59B-FBA4A1178BDD}" name="Table70346" displayName="Table70346" ref="A7:F532" totalsRowShown="0" headerRowDxfId="10" dataDxfId="8" headerRowBorderDxfId="9" tableBorderDxfId="7" totalsRowBorderDxfId="6">
  <autoFilter ref="A7:F532" xr:uid="{87414ED3-4D29-DA49-A59B-FBA4A1178BDD}"/>
  <tableColumns count="6">
    <tableColumn id="1" xr3:uid="{AD855D0E-B3F1-EA47-93FA-B71911E3B9B0}" name="FRANCE , ALSACE" dataDxfId="5"/>
    <tableColumn id="3" xr3:uid="{D5864AE3-786F-B94E-8789-5CAB69702F0B}" name="Grappe " dataDxfId="4"/>
    <tableColumn id="9" xr3:uid="{8D31EE4F-EFB9-3C44-888F-90009F7627DD}" name="Vintage " dataDxfId="3"/>
    <tableColumn id="4" xr3:uid="{428158D8-16E9-F542-96CC-7A0A4E451ACD}" name="Size " dataDxfId="2"/>
    <tableColumn id="5" xr3:uid="{4B7F1F6A-E454-5048-8732-4BE835531E20}" name="Unit / box" dataDxfId="1"/>
    <tableColumn id="8" xr3:uid="{372EB361-CD83-9B4D-96D5-C74A8886AD9A}" name="Retail price VAT Included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1FAD0-9C32-5F45-A2AB-1BFEC2FD1D4F}">
  <sheetPr>
    <pageSetUpPr fitToPage="1"/>
  </sheetPr>
  <dimension ref="B1:P24"/>
  <sheetViews>
    <sheetView topLeftCell="B1" zoomScale="66" workbookViewId="0">
      <selection activeCell="F9" sqref="F9"/>
    </sheetView>
  </sheetViews>
  <sheetFormatPr baseColWidth="10" defaultColWidth="11.5703125" defaultRowHeight="15"/>
  <cols>
    <col min="2" max="2" width="49.28515625" customWidth="1"/>
    <col min="3" max="3" width="37.140625" customWidth="1"/>
    <col min="4" max="4" width="66.7109375" customWidth="1"/>
    <col min="5" max="5" width="26.7109375" bestFit="1" customWidth="1"/>
    <col min="6" max="6" width="13" bestFit="1" customWidth="1"/>
    <col min="7" max="7" width="18.7109375" bestFit="1" customWidth="1"/>
  </cols>
  <sheetData>
    <row r="1" spans="2:7" ht="15.75" thickBot="1"/>
    <row r="2" spans="2:7" ht="34.5">
      <c r="B2" s="411" t="s">
        <v>0</v>
      </c>
      <c r="C2" s="413" t="s">
        <v>1</v>
      </c>
      <c r="D2" s="414"/>
      <c r="E2" s="414"/>
      <c r="F2" s="414"/>
      <c r="G2" s="415"/>
    </row>
    <row r="3" spans="2:7" ht="27">
      <c r="B3" s="412"/>
      <c r="C3" s="416" t="s">
        <v>118</v>
      </c>
      <c r="D3" s="417"/>
      <c r="E3" s="418"/>
      <c r="F3" s="419"/>
      <c r="G3" s="420"/>
    </row>
    <row r="4" spans="2:7" ht="27">
      <c r="B4" s="412"/>
      <c r="C4" s="416" t="s">
        <v>115</v>
      </c>
      <c r="D4" s="417"/>
      <c r="E4" s="418"/>
      <c r="F4" s="419"/>
      <c r="G4" s="420"/>
    </row>
    <row r="5" spans="2:7" ht="27">
      <c r="B5" s="412"/>
      <c r="C5" s="416" t="s">
        <v>117</v>
      </c>
      <c r="D5" s="417"/>
      <c r="E5" s="421"/>
      <c r="F5" s="422"/>
      <c r="G5" s="423"/>
    </row>
    <row r="6" spans="2:7" ht="27">
      <c r="B6" s="115"/>
      <c r="C6" s="424" t="s">
        <v>639</v>
      </c>
      <c r="D6" s="417"/>
      <c r="E6" s="425"/>
      <c r="F6" s="426"/>
      <c r="G6" s="427"/>
    </row>
    <row r="7" spans="2:7" ht="27">
      <c r="B7" s="115"/>
      <c r="C7" s="428" t="s">
        <v>640</v>
      </c>
      <c r="D7" s="429"/>
      <c r="E7" s="425"/>
      <c r="F7" s="426"/>
      <c r="G7" s="427"/>
    </row>
    <row r="8" spans="2:7" ht="105.75" thickBot="1">
      <c r="B8" s="327" t="s">
        <v>1379</v>
      </c>
      <c r="C8" s="416" t="s">
        <v>116</v>
      </c>
      <c r="D8" s="417"/>
      <c r="E8" s="418"/>
      <c r="F8" s="419"/>
      <c r="G8" s="420"/>
    </row>
    <row r="9" spans="2:7" ht="46.9" customHeight="1" thickBot="1">
      <c r="B9" s="430" t="s">
        <v>435</v>
      </c>
      <c r="C9" s="431"/>
      <c r="D9" s="431"/>
      <c r="E9" s="12">
        <v>9</v>
      </c>
      <c r="F9" s="13">
        <v>11</v>
      </c>
      <c r="G9" s="14">
        <v>2023</v>
      </c>
    </row>
    <row r="10" spans="2:7" ht="30">
      <c r="B10" s="15"/>
      <c r="C10" s="16"/>
      <c r="D10" s="16"/>
      <c r="E10" s="161" t="s">
        <v>894</v>
      </c>
      <c r="F10" s="128" t="s">
        <v>895</v>
      </c>
      <c r="G10" s="129" t="s">
        <v>786</v>
      </c>
    </row>
    <row r="11" spans="2:7" ht="21">
      <c r="B11" s="435" t="s">
        <v>1377</v>
      </c>
      <c r="C11" s="435"/>
      <c r="D11" s="435"/>
      <c r="E11" s="435"/>
      <c r="F11" s="125"/>
      <c r="G11" s="32">
        <f>'DRY EPICERY ITEMS'!E293</f>
        <v>0</v>
      </c>
    </row>
    <row r="12" spans="2:7" ht="21">
      <c r="B12" s="435" t="s">
        <v>148</v>
      </c>
      <c r="C12" s="435"/>
      <c r="D12" s="435"/>
      <c r="E12" s="435"/>
      <c r="F12" s="125"/>
      <c r="G12" s="32">
        <f>'FRESH EPICERY'!E335</f>
        <v>0</v>
      </c>
    </row>
    <row r="13" spans="2:7" ht="21">
      <c r="B13" s="435" t="s">
        <v>1378</v>
      </c>
      <c r="C13" s="435"/>
      <c r="D13" s="435"/>
      <c r="E13" s="435"/>
      <c r="F13" s="125"/>
      <c r="G13" s="32">
        <f>'SWEET EPICERY '!D174</f>
        <v>0</v>
      </c>
    </row>
    <row r="14" spans="2:7" ht="21">
      <c r="B14" s="435" t="s">
        <v>340</v>
      </c>
      <c r="C14" s="435"/>
      <c r="D14" s="435"/>
      <c r="E14" s="435"/>
      <c r="F14" s="125"/>
      <c r="G14" s="32">
        <f>'ASIAN PRODUCTS'!E44</f>
        <v>0</v>
      </c>
    </row>
    <row r="15" spans="2:7" ht="21">
      <c r="B15" s="435" t="s">
        <v>1048</v>
      </c>
      <c r="C15" s="435"/>
      <c r="D15" s="435"/>
      <c r="E15" s="435"/>
      <c r="F15" s="125"/>
      <c r="G15" s="32">
        <f>'NON ALC. BEV'!D114</f>
        <v>0</v>
      </c>
    </row>
    <row r="16" spans="2:7" ht="21">
      <c r="B16" s="435" t="s">
        <v>1236</v>
      </c>
      <c r="C16" s="435"/>
      <c r="D16" s="435"/>
      <c r="E16" s="435"/>
      <c r="F16" s="125"/>
      <c r="G16" s="32" t="e">
        <f>'WINE CELLAR'!#REF!</f>
        <v>#REF!</v>
      </c>
    </row>
    <row r="17" spans="2:16" ht="21">
      <c r="B17" s="435" t="s">
        <v>1237</v>
      </c>
      <c r="C17" s="435"/>
      <c r="D17" s="435"/>
      <c r="E17" s="435"/>
      <c r="F17" s="125"/>
      <c r="G17" s="32">
        <f>'ALC. BEV'!F183</f>
        <v>0</v>
      </c>
    </row>
    <row r="18" spans="2:16" ht="31.5">
      <c r="B18" s="434" t="s">
        <v>149</v>
      </c>
      <c r="C18" s="434"/>
      <c r="D18" s="434"/>
      <c r="E18" s="434"/>
      <c r="F18" s="434"/>
      <c r="G18" s="36" t="e">
        <f>SUM(G11:G17)</f>
        <v>#REF!</v>
      </c>
    </row>
    <row r="19" spans="2:16" ht="15" customHeight="1">
      <c r="B19" s="432" t="s">
        <v>91</v>
      </c>
      <c r="C19" s="432"/>
      <c r="D19" s="432"/>
      <c r="E19" s="432"/>
      <c r="F19" s="432"/>
      <c r="G19" s="432"/>
      <c r="H19" s="1"/>
      <c r="I19" s="1"/>
      <c r="J19" s="1"/>
      <c r="K19" s="1"/>
      <c r="L19" s="1"/>
      <c r="M19" s="1"/>
      <c r="N19" s="1"/>
      <c r="O19" s="1"/>
      <c r="P19" s="1"/>
    </row>
    <row r="20" spans="2:16" ht="16.149999999999999" customHeight="1">
      <c r="B20" s="432"/>
      <c r="C20" s="432"/>
      <c r="D20" s="432"/>
      <c r="E20" s="432"/>
      <c r="F20" s="432"/>
      <c r="G20" s="432"/>
      <c r="H20" s="1"/>
      <c r="I20" s="1"/>
      <c r="J20" s="1"/>
      <c r="K20" s="1"/>
      <c r="L20" s="1"/>
      <c r="M20" s="1"/>
      <c r="N20" s="1"/>
      <c r="O20" s="1"/>
      <c r="P20" s="1"/>
    </row>
    <row r="21" spans="2:16" ht="15" customHeight="1">
      <c r="B21" s="433" t="s">
        <v>96</v>
      </c>
      <c r="C21" s="433"/>
      <c r="D21" s="433"/>
      <c r="E21" s="433"/>
      <c r="F21" s="433"/>
      <c r="G21" s="433"/>
    </row>
    <row r="22" spans="2:16" ht="15" customHeight="1">
      <c r="B22" s="433"/>
      <c r="C22" s="433"/>
      <c r="D22" s="433"/>
      <c r="E22" s="433"/>
      <c r="F22" s="433"/>
      <c r="G22" s="433"/>
    </row>
    <row r="24" spans="2:16">
      <c r="G24" s="262"/>
    </row>
  </sheetData>
  <mergeCells count="25">
    <mergeCell ref="B9:D9"/>
    <mergeCell ref="B19:G20"/>
    <mergeCell ref="B21:G22"/>
    <mergeCell ref="B18:F18"/>
    <mergeCell ref="B17:E17"/>
    <mergeCell ref="B11:E11"/>
    <mergeCell ref="B12:E12"/>
    <mergeCell ref="B13:E13"/>
    <mergeCell ref="B16:E16"/>
    <mergeCell ref="B14:E14"/>
    <mergeCell ref="B15:E15"/>
    <mergeCell ref="C6:D6"/>
    <mergeCell ref="E6:G6"/>
    <mergeCell ref="C8:D8"/>
    <mergeCell ref="E8:G8"/>
    <mergeCell ref="C7:D7"/>
    <mergeCell ref="E7:G7"/>
    <mergeCell ref="B2:B5"/>
    <mergeCell ref="C2:G2"/>
    <mergeCell ref="C3:D3"/>
    <mergeCell ref="E3:G3"/>
    <mergeCell ref="C4:D4"/>
    <mergeCell ref="E4:G4"/>
    <mergeCell ref="C5:D5"/>
    <mergeCell ref="E5:G5"/>
  </mergeCells>
  <pageMargins left="0.7" right="0.7" top="0.75" bottom="0.75" header="0.3" footer="0.3"/>
  <pageSetup paperSize="9" scale="37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47DEB-50C9-FA46-8A35-C16C262B5509}">
  <sheetPr>
    <tabColor theme="0"/>
    <pageSetUpPr fitToPage="1"/>
  </sheetPr>
  <dimension ref="A1:AQ368"/>
  <sheetViews>
    <sheetView topLeftCell="A6" zoomScale="107" zoomScaleNormal="107" workbookViewId="0">
      <selection activeCell="C4" sqref="C4:E4"/>
    </sheetView>
  </sheetViews>
  <sheetFormatPr baseColWidth="10" defaultColWidth="10.7109375" defaultRowHeight="14.25"/>
  <cols>
    <col min="1" max="1" width="90.7109375" style="1" customWidth="1"/>
    <col min="2" max="2" width="18.7109375" style="3" bestFit="1" customWidth="1"/>
    <col min="3" max="3" width="14.85546875" style="23" bestFit="1" customWidth="1"/>
    <col min="4" max="4" width="14.7109375" style="1" bestFit="1" customWidth="1"/>
    <col min="5" max="5" width="13.42578125" style="27" bestFit="1" customWidth="1"/>
    <col min="6" max="16384" width="10.7109375" style="1"/>
  </cols>
  <sheetData>
    <row r="1" spans="1:5">
      <c r="A1" s="436" t="s">
        <v>436</v>
      </c>
      <c r="B1" s="437"/>
      <c r="C1" s="437"/>
      <c r="D1" s="437"/>
      <c r="E1" s="438"/>
    </row>
    <row r="2" spans="1:5">
      <c r="A2" s="439"/>
      <c r="B2" s="440"/>
      <c r="C2" s="440"/>
      <c r="D2" s="440"/>
      <c r="E2" s="440"/>
    </row>
    <row r="3" spans="1:5" ht="25.9" customHeight="1" thickBot="1">
      <c r="A3" s="441"/>
      <c r="B3" s="442"/>
      <c r="C3" s="442"/>
      <c r="D3" s="442"/>
      <c r="E3" s="442"/>
    </row>
    <row r="4" spans="1:5" ht="30" customHeight="1" thickBot="1">
      <c r="A4" s="443" t="s">
        <v>435</v>
      </c>
      <c r="B4" s="444"/>
      <c r="C4" s="24">
        <f>'RECAP ORDER '!E9</f>
        <v>9</v>
      </c>
      <c r="D4" s="11">
        <f>'RECAP ORDER '!F9</f>
        <v>11</v>
      </c>
      <c r="E4" s="24">
        <f>'RECAP ORDER '!G9</f>
        <v>2023</v>
      </c>
    </row>
    <row r="5" spans="1:5" s="17" customFormat="1" ht="19.149999999999999" customHeight="1">
      <c r="A5" s="37" t="s">
        <v>823</v>
      </c>
      <c r="B5" s="37" t="s">
        <v>119</v>
      </c>
      <c r="C5" s="38" t="s">
        <v>120</v>
      </c>
      <c r="D5" s="39" t="s">
        <v>121</v>
      </c>
      <c r="E5" s="40" t="s">
        <v>122</v>
      </c>
    </row>
    <row r="6" spans="1:5" s="308" customFormat="1" ht="19.149999999999999" customHeight="1">
      <c r="A6" s="136" t="s">
        <v>1227</v>
      </c>
      <c r="B6" s="306" t="s">
        <v>6</v>
      </c>
      <c r="C6" s="307">
        <v>60</v>
      </c>
      <c r="D6" s="136"/>
      <c r="E6" s="307">
        <f>Table70[[#This Row],[QTY ORDERED ]]*Table70[[#This Row],[PRICE]]</f>
        <v>0</v>
      </c>
    </row>
    <row r="7" spans="1:5" s="17" customFormat="1" ht="19.149999999999999" customHeight="1">
      <c r="A7" s="41" t="s">
        <v>1258</v>
      </c>
      <c r="B7" s="42" t="s">
        <v>6</v>
      </c>
      <c r="C7" s="46">
        <v>175</v>
      </c>
      <c r="D7" s="41"/>
      <c r="E7" s="47">
        <f>Table70[[#This Row],[QTY ORDERED ]]*Table70[[#This Row],[PRICE]]</f>
        <v>0</v>
      </c>
    </row>
    <row r="8" spans="1:5" s="17" customFormat="1" ht="19.149999999999999" customHeight="1">
      <c r="A8" s="41" t="s">
        <v>1228</v>
      </c>
      <c r="B8" s="42" t="s">
        <v>6</v>
      </c>
      <c r="C8" s="46">
        <v>73</v>
      </c>
      <c r="D8" s="41"/>
      <c r="E8" s="47">
        <f>Table70[[#This Row],[QTY ORDERED ]]*Table70[[#This Row],[PRICE]]</f>
        <v>0</v>
      </c>
    </row>
    <row r="9" spans="1:5" s="17" customFormat="1" ht="19.149999999999999" customHeight="1">
      <c r="A9" s="41" t="s">
        <v>1225</v>
      </c>
      <c r="B9" s="42" t="s">
        <v>6</v>
      </c>
      <c r="C9" s="46">
        <v>70</v>
      </c>
      <c r="D9" s="41"/>
      <c r="E9" s="47">
        <f>Table70[[#This Row],[QTY ORDERED ]]*Table70[[#This Row],[PRICE]]</f>
        <v>0</v>
      </c>
    </row>
    <row r="10" spans="1:5" s="17" customFormat="1" ht="18">
      <c r="A10" s="41" t="s">
        <v>1222</v>
      </c>
      <c r="B10" s="42" t="s">
        <v>6</v>
      </c>
      <c r="C10" s="46">
        <v>32</v>
      </c>
      <c r="D10" s="41"/>
      <c r="E10" s="47">
        <f>Table70[[#This Row],[QTY ORDERED ]]*Table70[[#This Row],[PRICE]]</f>
        <v>0</v>
      </c>
    </row>
    <row r="11" spans="1:5" s="17" customFormat="1" ht="18">
      <c r="A11" s="41" t="s">
        <v>1297</v>
      </c>
      <c r="B11" s="42" t="s">
        <v>6</v>
      </c>
      <c r="C11" s="43">
        <v>10</v>
      </c>
      <c r="D11" s="41"/>
      <c r="E11" s="47">
        <f>Table70[[#This Row],[QTY ORDERED ]]*Table70[[#This Row],[PRICE]]</f>
        <v>0</v>
      </c>
    </row>
    <row r="12" spans="1:5" s="17" customFormat="1" ht="18">
      <c r="A12" s="41" t="s">
        <v>1248</v>
      </c>
      <c r="B12" s="42" t="s">
        <v>6</v>
      </c>
      <c r="C12" s="43">
        <v>21.5</v>
      </c>
      <c r="D12" s="41"/>
      <c r="E12" s="47">
        <f>Table70[[#This Row],[QTY ORDERED ]]*Table70[[#This Row],[PRICE]]</f>
        <v>0</v>
      </c>
    </row>
    <row r="13" spans="1:5" s="17" customFormat="1" ht="18">
      <c r="A13" s="41" t="s">
        <v>1249</v>
      </c>
      <c r="B13" s="42" t="s">
        <v>6</v>
      </c>
      <c r="C13" s="43">
        <v>12</v>
      </c>
      <c r="D13" s="41"/>
      <c r="E13" s="47">
        <f>Table70[[#This Row],[QTY ORDERED ]]*Table70[[#This Row],[PRICE]]</f>
        <v>0</v>
      </c>
    </row>
    <row r="14" spans="1:5" s="17" customFormat="1" ht="18">
      <c r="A14" s="41" t="s">
        <v>1250</v>
      </c>
      <c r="B14" s="42" t="s">
        <v>6</v>
      </c>
      <c r="C14" s="43">
        <v>12</v>
      </c>
      <c r="D14" s="41"/>
      <c r="E14" s="47">
        <f>Table70[[#This Row],[QTY ORDERED ]]*Table70[[#This Row],[PRICE]]</f>
        <v>0</v>
      </c>
    </row>
    <row r="15" spans="1:5" s="17" customFormat="1" ht="18">
      <c r="A15" s="41" t="s">
        <v>1251</v>
      </c>
      <c r="B15" s="42" t="s">
        <v>6</v>
      </c>
      <c r="C15" s="43">
        <v>65</v>
      </c>
      <c r="D15" s="41"/>
      <c r="E15" s="47">
        <f>Table70[[#This Row],[QTY ORDERED ]]*Table70[[#This Row],[PRICE]]</f>
        <v>0</v>
      </c>
    </row>
    <row r="16" spans="1:5" s="17" customFormat="1" ht="18">
      <c r="A16" s="136" t="s">
        <v>1257</v>
      </c>
      <c r="B16" s="42" t="s">
        <v>6</v>
      </c>
      <c r="C16" s="43">
        <v>159</v>
      </c>
      <c r="D16" s="41"/>
      <c r="E16" s="44">
        <f>Table70[[#This Row],[QTY ORDERED ]]*Table70[[#This Row],[PRICE]]</f>
        <v>0</v>
      </c>
    </row>
    <row r="17" spans="1:5" s="308" customFormat="1" ht="18">
      <c r="A17" s="136" t="s">
        <v>1256</v>
      </c>
      <c r="B17" s="306" t="s">
        <v>6</v>
      </c>
      <c r="C17" s="309">
        <v>160</v>
      </c>
      <c r="D17" s="136"/>
      <c r="E17" s="309">
        <f>Table70[[#This Row],[QTY ORDERED ]]*Table70[[#This Row],[PRICE]]</f>
        <v>0</v>
      </c>
    </row>
    <row r="18" spans="1:5" s="308" customFormat="1" ht="18">
      <c r="A18" s="136" t="s">
        <v>1252</v>
      </c>
      <c r="B18" s="306" t="s">
        <v>6</v>
      </c>
      <c r="C18" s="309">
        <v>124</v>
      </c>
      <c r="D18" s="136"/>
      <c r="E18" s="307">
        <f>Table70[[#This Row],[QTY ORDERED ]]*Table70[[#This Row],[PRICE]]</f>
        <v>0</v>
      </c>
    </row>
    <row r="19" spans="1:5" s="17" customFormat="1" ht="18">
      <c r="A19" s="41" t="s">
        <v>1253</v>
      </c>
      <c r="B19" s="42" t="s">
        <v>6</v>
      </c>
      <c r="C19" s="43">
        <v>139</v>
      </c>
      <c r="D19" s="41"/>
      <c r="E19" s="47">
        <f>Table70[[#This Row],[QTY ORDERED ]]*Table70[[#This Row],[PRICE]]</f>
        <v>0</v>
      </c>
    </row>
    <row r="20" spans="1:5" s="17" customFormat="1" ht="18">
      <c r="A20" s="41" t="s">
        <v>1254</v>
      </c>
      <c r="B20" s="42" t="s">
        <v>6</v>
      </c>
      <c r="C20" s="46">
        <v>35</v>
      </c>
      <c r="D20" s="41"/>
      <c r="E20" s="47">
        <f>Table70[[#This Row],[QTY ORDERED ]]*Table70[[#This Row],[PRICE]]</f>
        <v>0</v>
      </c>
    </row>
    <row r="21" spans="1:5" s="17" customFormat="1" ht="18">
      <c r="A21" s="41" t="s">
        <v>1255</v>
      </c>
      <c r="B21" s="42" t="s">
        <v>6</v>
      </c>
      <c r="C21" s="46">
        <v>35</v>
      </c>
      <c r="D21" s="41"/>
      <c r="E21" s="47">
        <f>Table70[[#This Row],[QTY ORDERED ]]*Table70[[#This Row],[PRICE]]</f>
        <v>0</v>
      </c>
    </row>
    <row r="22" spans="1:5" s="17" customFormat="1" ht="18">
      <c r="A22" s="41" t="s">
        <v>1298</v>
      </c>
      <c r="B22" s="42" t="s">
        <v>6</v>
      </c>
      <c r="C22" s="43">
        <v>56.1</v>
      </c>
      <c r="D22" s="41"/>
      <c r="E22" s="47">
        <f>Table70[[#This Row],[QTY ORDERED ]]*Table70[[#This Row],[PRICE]]</f>
        <v>0</v>
      </c>
    </row>
    <row r="23" spans="1:5" s="17" customFormat="1" ht="18">
      <c r="A23" s="41" t="s">
        <v>1259</v>
      </c>
      <c r="B23" s="42" t="s">
        <v>6</v>
      </c>
      <c r="C23" s="43">
        <v>56.1</v>
      </c>
      <c r="D23" s="41"/>
      <c r="E23" s="47">
        <f>Table70[[#This Row],[QTY ORDERED ]]*Table70[[#This Row],[PRICE]]</f>
        <v>0</v>
      </c>
    </row>
    <row r="24" spans="1:5" s="17" customFormat="1" ht="18">
      <c r="A24" s="41" t="s">
        <v>1260</v>
      </c>
      <c r="B24" s="42" t="s">
        <v>6</v>
      </c>
      <c r="C24" s="43">
        <v>80</v>
      </c>
      <c r="D24" s="41"/>
      <c r="E24" s="47">
        <f>Table70[[#This Row],[QTY ORDERED ]]*Table70[[#This Row],[PRICE]]</f>
        <v>0</v>
      </c>
    </row>
    <row r="25" spans="1:5" s="17" customFormat="1" ht="18">
      <c r="A25" s="48" t="s">
        <v>1261</v>
      </c>
      <c r="B25" s="57" t="s">
        <v>6</v>
      </c>
      <c r="C25" s="47">
        <v>25.5</v>
      </c>
      <c r="D25" s="48"/>
      <c r="E25" s="47">
        <f>Table70[[#This Row],[PRICE]]*Table70[[#This Row],[QTY ORDERED ]]</f>
        <v>0</v>
      </c>
    </row>
    <row r="26" spans="1:5" s="17" customFormat="1" ht="18">
      <c r="A26" s="48" t="s">
        <v>1262</v>
      </c>
      <c r="B26" s="57" t="s">
        <v>6</v>
      </c>
      <c r="C26" s="47">
        <v>37</v>
      </c>
      <c r="D26" s="48"/>
      <c r="E26" s="47">
        <f>Table70[[#This Row],[PRICE]]*Table70[[#This Row],[QTY ORDERED ]]</f>
        <v>0</v>
      </c>
    </row>
    <row r="27" spans="1:5" s="17" customFormat="1" ht="18">
      <c r="A27" s="41" t="s">
        <v>1263</v>
      </c>
      <c r="B27" s="42" t="s">
        <v>6</v>
      </c>
      <c r="C27" s="43">
        <v>45</v>
      </c>
      <c r="D27" s="41"/>
      <c r="E27" s="47">
        <f>Table70[[#This Row],[QTY ORDERED ]]*Table70[[#This Row],[PRICE]]</f>
        <v>0</v>
      </c>
    </row>
    <row r="28" spans="1:5" s="17" customFormat="1" ht="18">
      <c r="A28" s="41" t="s">
        <v>1229</v>
      </c>
      <c r="B28" s="42" t="s">
        <v>6</v>
      </c>
      <c r="C28" s="43">
        <v>49</v>
      </c>
      <c r="D28" s="41"/>
      <c r="E28" s="47">
        <f>Table70[[#This Row],[QTY ORDERED ]]*Table70[[#This Row],[PRICE]]</f>
        <v>0</v>
      </c>
    </row>
    <row r="29" spans="1:5" s="17" customFormat="1" ht="18">
      <c r="A29" s="41" t="s">
        <v>1264</v>
      </c>
      <c r="B29" s="42" t="s">
        <v>6</v>
      </c>
      <c r="C29" s="43">
        <v>70</v>
      </c>
      <c r="D29" s="41"/>
      <c r="E29" s="47">
        <f>Table70[[#This Row],[QTY ORDERED ]]*Table70[[#This Row],[PRICE]]</f>
        <v>0</v>
      </c>
    </row>
    <row r="30" spans="1:5" s="17" customFormat="1" ht="18">
      <c r="A30" s="41" t="s">
        <v>1223</v>
      </c>
      <c r="B30" s="42" t="s">
        <v>6</v>
      </c>
      <c r="C30" s="43">
        <v>168</v>
      </c>
      <c r="D30" s="41"/>
      <c r="E30" s="47">
        <f>Table70[[#This Row],[QTY ORDERED ]]*Table70[[#This Row],[PRICE]]</f>
        <v>0</v>
      </c>
    </row>
    <row r="31" spans="1:5" s="17" customFormat="1" ht="18">
      <c r="A31" s="41" t="s">
        <v>1226</v>
      </c>
      <c r="B31" s="42" t="s">
        <v>6</v>
      </c>
      <c r="C31" s="43">
        <v>165</v>
      </c>
      <c r="D31" s="41"/>
      <c r="E31" s="47">
        <f>Table70[[#This Row],[QTY ORDERED ]]*Table70[[#This Row],[PRICE]]</f>
        <v>0</v>
      </c>
    </row>
    <row r="32" spans="1:5" s="308" customFormat="1" ht="18">
      <c r="A32" s="136" t="s">
        <v>1224</v>
      </c>
      <c r="B32" s="306" t="s">
        <v>6</v>
      </c>
      <c r="C32" s="309">
        <v>128</v>
      </c>
      <c r="D32" s="136"/>
      <c r="E32" s="307">
        <f>Table70[[#This Row],[QTY ORDERED ]]*Table70[[#This Row],[PRICE]]</f>
        <v>0</v>
      </c>
    </row>
    <row r="33" spans="1:5" s="17" customFormat="1" ht="18">
      <c r="A33" s="49" t="s">
        <v>878</v>
      </c>
      <c r="B33" s="37"/>
      <c r="C33" s="38"/>
      <c r="D33" s="39"/>
      <c r="E33" s="38"/>
    </row>
    <row r="34" spans="1:5" s="17" customFormat="1" ht="18">
      <c r="A34" s="48" t="s">
        <v>1265</v>
      </c>
      <c r="B34" s="42" t="s">
        <v>6</v>
      </c>
      <c r="C34" s="47">
        <v>61.5</v>
      </c>
      <c r="D34" s="48"/>
      <c r="E34" s="44">
        <f>Table70[[#This Row],[QTY ORDERED ]]*Table70[[#This Row],[PRICE]]</f>
        <v>0</v>
      </c>
    </row>
    <row r="35" spans="1:5" s="17" customFormat="1" ht="18">
      <c r="A35" s="41" t="s">
        <v>1268</v>
      </c>
      <c r="B35" s="42" t="s">
        <v>6</v>
      </c>
      <c r="C35" s="43">
        <v>55</v>
      </c>
      <c r="D35" s="41"/>
      <c r="E35" s="44">
        <f>Table70[[#This Row],[QTY ORDERED ]]*Table70[[#This Row],[PRICE]]</f>
        <v>0</v>
      </c>
    </row>
    <row r="36" spans="1:5" s="17" customFormat="1" ht="18">
      <c r="A36" s="41" t="s">
        <v>136</v>
      </c>
      <c r="B36" s="42" t="s">
        <v>6</v>
      </c>
      <c r="C36" s="43">
        <v>49</v>
      </c>
      <c r="D36" s="41"/>
      <c r="E36" s="44">
        <f>Table70[[#This Row],[QTY ORDERED ]]*Table70[[#This Row],[PRICE]]</f>
        <v>0</v>
      </c>
    </row>
    <row r="37" spans="1:5" s="17" customFormat="1" ht="18">
      <c r="A37" s="41" t="s">
        <v>137</v>
      </c>
      <c r="B37" s="42" t="s">
        <v>6</v>
      </c>
      <c r="C37" s="43">
        <v>135</v>
      </c>
      <c r="D37" s="41"/>
      <c r="E37" s="44">
        <f>Table70[[#This Row],[QTY ORDERED ]]*Table70[[#This Row],[PRICE]]</f>
        <v>0</v>
      </c>
    </row>
    <row r="38" spans="1:5" s="17" customFormat="1" ht="18">
      <c r="A38" s="56" t="s">
        <v>1344</v>
      </c>
      <c r="B38" s="42" t="s">
        <v>6</v>
      </c>
      <c r="C38" s="43">
        <v>89</v>
      </c>
      <c r="D38" s="41"/>
      <c r="E38" s="44">
        <f>Table70[[#This Row],[QTY ORDERED ]]*Table70[[#This Row],[PRICE]]</f>
        <v>0</v>
      </c>
    </row>
    <row r="39" spans="1:5" s="17" customFormat="1" ht="18">
      <c r="A39" s="136" t="s">
        <v>602</v>
      </c>
      <c r="B39" s="42" t="s">
        <v>6</v>
      </c>
      <c r="C39" s="43">
        <v>100</v>
      </c>
      <c r="D39" s="41"/>
      <c r="E39" s="44">
        <f>Table70[[#This Row],[QTY ORDERED ]]*Table70[[#This Row],[PRICE]]</f>
        <v>0</v>
      </c>
    </row>
    <row r="40" spans="1:5" s="17" customFormat="1" ht="18">
      <c r="A40" s="41" t="s">
        <v>364</v>
      </c>
      <c r="B40" s="42" t="s">
        <v>6</v>
      </c>
      <c r="C40" s="43">
        <v>29</v>
      </c>
      <c r="D40" s="41"/>
      <c r="E40" s="44">
        <f>Table70[[#This Row],[QTY ORDERED ]]*Table70[[#This Row],[PRICE]]</f>
        <v>0</v>
      </c>
    </row>
    <row r="41" spans="1:5" s="17" customFormat="1" ht="18">
      <c r="A41" s="41" t="s">
        <v>1267</v>
      </c>
      <c r="B41" s="42" t="s">
        <v>6</v>
      </c>
      <c r="C41" s="43">
        <v>55</v>
      </c>
      <c r="D41" s="41"/>
      <c r="E41" s="44">
        <f>Table70[[#This Row],[QTY ORDERED ]]*Table70[[#This Row],[PRICE]]</f>
        <v>0</v>
      </c>
    </row>
    <row r="42" spans="1:5" s="17" customFormat="1" ht="18">
      <c r="A42" s="41" t="s">
        <v>644</v>
      </c>
      <c r="B42" s="42" t="s">
        <v>6</v>
      </c>
      <c r="C42" s="46">
        <v>55</v>
      </c>
      <c r="D42" s="41"/>
      <c r="E42" s="44">
        <f>Table70[[#This Row],[QTY ORDERED ]]*Table70[[#This Row],[PRICE]]</f>
        <v>0</v>
      </c>
    </row>
    <row r="43" spans="1:5" s="17" customFormat="1" ht="18">
      <c r="A43" s="41" t="s">
        <v>643</v>
      </c>
      <c r="B43" s="42" t="s">
        <v>6</v>
      </c>
      <c r="C43" s="46">
        <v>69</v>
      </c>
      <c r="D43" s="41"/>
      <c r="E43" s="47">
        <f>Table70[[#This Row],[QTY ORDERED ]]*Table70[[#This Row],[PRICE]]</f>
        <v>0</v>
      </c>
    </row>
    <row r="44" spans="1:5" s="17" customFormat="1" ht="18">
      <c r="A44" s="136" t="s">
        <v>1271</v>
      </c>
      <c r="B44" s="42" t="s">
        <v>6</v>
      </c>
      <c r="C44" s="43">
        <v>165</v>
      </c>
      <c r="D44" s="41"/>
      <c r="E44" s="44"/>
    </row>
    <row r="45" spans="1:5" s="17" customFormat="1" ht="18">
      <c r="A45" s="41" t="s">
        <v>1234</v>
      </c>
      <c r="B45" s="42" t="s">
        <v>6</v>
      </c>
      <c r="C45" s="46">
        <v>35</v>
      </c>
      <c r="D45" s="41"/>
      <c r="E45" s="47">
        <f>Table70[[#This Row],[QTY ORDERED ]]*Table70[[#This Row],[PRICE]]</f>
        <v>0</v>
      </c>
    </row>
    <row r="46" spans="1:5" s="17" customFormat="1" ht="18">
      <c r="A46" s="41" t="s">
        <v>1273</v>
      </c>
      <c r="B46" s="42" t="s">
        <v>6</v>
      </c>
      <c r="C46" s="46">
        <v>215</v>
      </c>
      <c r="D46" s="41"/>
      <c r="E46" s="47">
        <f>Table70[[#This Row],[QTY ORDERED ]]*Table70[[#This Row],[PRICE]]</f>
        <v>0</v>
      </c>
    </row>
    <row r="47" spans="1:5" s="17" customFormat="1" ht="18">
      <c r="A47" s="56" t="s">
        <v>1266</v>
      </c>
      <c r="B47" s="42" t="s">
        <v>6</v>
      </c>
      <c r="C47" s="46">
        <v>69</v>
      </c>
      <c r="D47" s="41"/>
      <c r="E47" s="47">
        <f>Table70[[#This Row],[QTY ORDERED ]]*Table70[[#This Row],[PRICE]]</f>
        <v>0</v>
      </c>
    </row>
    <row r="48" spans="1:5" s="17" customFormat="1" ht="18">
      <c r="A48" s="41" t="s">
        <v>1270</v>
      </c>
      <c r="B48" s="42" t="s">
        <v>6</v>
      </c>
      <c r="C48" s="46">
        <v>79</v>
      </c>
      <c r="D48" s="41"/>
      <c r="E48" s="47">
        <f>Table70[[#This Row],[PRICE]]*Table70[[#This Row],[QTY ORDERED ]]</f>
        <v>0</v>
      </c>
    </row>
    <row r="49" spans="1:5" s="17" customFormat="1" ht="18">
      <c r="A49" s="41" t="s">
        <v>1269</v>
      </c>
      <c r="B49" s="42" t="s">
        <v>6</v>
      </c>
      <c r="C49" s="46">
        <v>79</v>
      </c>
      <c r="D49" s="41"/>
      <c r="E49" s="47">
        <f>Table70[[#This Row],[PRICE]]*Table70[[#This Row],[QTY ORDERED ]]</f>
        <v>0</v>
      </c>
    </row>
    <row r="50" spans="1:5" s="17" customFormat="1" ht="18">
      <c r="A50" s="41" t="s">
        <v>1272</v>
      </c>
      <c r="B50" s="42" t="s">
        <v>6</v>
      </c>
      <c r="C50" s="46">
        <v>85</v>
      </c>
      <c r="D50" s="41"/>
      <c r="E50" s="47">
        <f>Table70[[#This Row],[PRICE]]*Table70[[#This Row],[QTY ORDERED ]]</f>
        <v>0</v>
      </c>
    </row>
    <row r="51" spans="1:5" s="17" customFormat="1" ht="18">
      <c r="A51" s="41" t="s">
        <v>1275</v>
      </c>
      <c r="B51" s="42" t="s">
        <v>6</v>
      </c>
      <c r="C51" s="46">
        <v>195</v>
      </c>
      <c r="D51" s="41"/>
      <c r="E51" s="47">
        <f>Table70[[#This Row],[QTY ORDERED ]]*Table70[[#This Row],[PRICE]]</f>
        <v>0</v>
      </c>
    </row>
    <row r="52" spans="1:5" s="17" customFormat="1" ht="18">
      <c r="A52" s="54" t="s">
        <v>1085</v>
      </c>
      <c r="B52" s="42" t="s">
        <v>6</v>
      </c>
      <c r="C52" s="46">
        <v>16.8</v>
      </c>
      <c r="D52" s="41"/>
      <c r="E52" s="47">
        <f>Table70[[#This Row],[PRICE]]*Table70[[#This Row],[QTY ORDERED ]]</f>
        <v>0</v>
      </c>
    </row>
    <row r="53" spans="1:5" s="17" customFormat="1" ht="18">
      <c r="A53" s="54" t="s">
        <v>1235</v>
      </c>
      <c r="B53" s="42" t="s">
        <v>6</v>
      </c>
      <c r="C53" s="46">
        <v>25</v>
      </c>
      <c r="D53" s="41"/>
      <c r="E53" s="47">
        <f>Table70[[#This Row],[QTY ORDERED ]]*Table70[[#This Row],[PRICE]]</f>
        <v>0</v>
      </c>
    </row>
    <row r="54" spans="1:5" s="17" customFormat="1" ht="18">
      <c r="A54" s="41" t="s">
        <v>1274</v>
      </c>
      <c r="B54" s="42" t="s">
        <v>6</v>
      </c>
      <c r="C54" s="46">
        <v>195</v>
      </c>
      <c r="D54" s="41"/>
      <c r="E54" s="44">
        <f>Table70[[#This Row],[QTY ORDERED ]]*Table70[[#This Row],[PRICE]]</f>
        <v>0</v>
      </c>
    </row>
    <row r="55" spans="1:5" s="17" customFormat="1" ht="18">
      <c r="A55" s="49" t="s">
        <v>543</v>
      </c>
      <c r="B55" s="37"/>
      <c r="C55" s="50"/>
      <c r="D55" s="37"/>
      <c r="E55" s="51"/>
    </row>
    <row r="56" spans="1:5" s="17" customFormat="1" ht="18">
      <c r="A56" s="41" t="s">
        <v>562</v>
      </c>
      <c r="B56" s="42" t="s">
        <v>6</v>
      </c>
      <c r="C56" s="46">
        <v>90</v>
      </c>
      <c r="D56" s="41"/>
      <c r="E56" s="47">
        <f>Table70[[#This Row],[QTY ORDERED ]]*Table70[[#This Row],[PRICE]]</f>
        <v>0</v>
      </c>
    </row>
    <row r="57" spans="1:5" s="310" customFormat="1" ht="18">
      <c r="A57" s="48" t="s">
        <v>670</v>
      </c>
      <c r="B57" s="57" t="s">
        <v>6</v>
      </c>
      <c r="C57" s="309">
        <v>149</v>
      </c>
      <c r="D57" s="48"/>
      <c r="E57" s="44"/>
    </row>
    <row r="58" spans="1:5" s="310" customFormat="1" ht="18">
      <c r="A58" s="48" t="s">
        <v>671</v>
      </c>
      <c r="B58" s="57" t="s">
        <v>6</v>
      </c>
      <c r="C58" s="309">
        <v>95</v>
      </c>
      <c r="D58" s="48"/>
      <c r="E58" s="44"/>
    </row>
    <row r="59" spans="1:5" s="17" customFormat="1" ht="18">
      <c r="A59" s="56" t="s">
        <v>1341</v>
      </c>
      <c r="B59" s="42" t="s">
        <v>6</v>
      </c>
      <c r="C59" s="43">
        <v>69</v>
      </c>
      <c r="D59" s="41"/>
      <c r="E59" s="44">
        <f>Table70[[#This Row],[QTY ORDERED ]]*Table70[[#This Row],[PRICE]]</f>
        <v>0</v>
      </c>
    </row>
    <row r="60" spans="1:5" s="17" customFormat="1" ht="18">
      <c r="A60" s="56" t="s">
        <v>1342</v>
      </c>
      <c r="B60" s="42" t="s">
        <v>6</v>
      </c>
      <c r="C60" s="43">
        <v>59</v>
      </c>
      <c r="D60" s="41"/>
      <c r="E60" s="44">
        <f>Table70[[#This Row],[QTY ORDERED ]]*Table70[[#This Row],[PRICE]]</f>
        <v>0</v>
      </c>
    </row>
    <row r="61" spans="1:5" s="17" customFormat="1" ht="18">
      <c r="A61" s="56" t="s">
        <v>1343</v>
      </c>
      <c r="B61" s="42" t="s">
        <v>6</v>
      </c>
      <c r="C61" s="43">
        <v>75</v>
      </c>
      <c r="D61" s="41"/>
      <c r="E61" s="44">
        <f>Table70[[#This Row],[QTY ORDERED ]]*Table70[[#This Row],[PRICE]]</f>
        <v>0</v>
      </c>
    </row>
    <row r="62" spans="1:5" s="17" customFormat="1" ht="18">
      <c r="A62" s="41" t="s">
        <v>1278</v>
      </c>
      <c r="B62" s="42" t="s">
        <v>6</v>
      </c>
      <c r="C62" s="46">
        <v>65</v>
      </c>
      <c r="D62" s="41"/>
      <c r="E62" s="44">
        <f>Table70[[#This Row],[QTY ORDERED ]]*Table70[[#This Row],[PRICE]]</f>
        <v>0</v>
      </c>
    </row>
    <row r="63" spans="1:5" s="17" customFormat="1" ht="18">
      <c r="A63" s="41" t="s">
        <v>1276</v>
      </c>
      <c r="B63" s="42" t="s">
        <v>6</v>
      </c>
      <c r="C63" s="43">
        <v>189</v>
      </c>
      <c r="D63" s="41"/>
      <c r="E63" s="44">
        <f>Table70[[#This Row],[QTY ORDERED ]]*Table70[[#This Row],[PRICE]]</f>
        <v>0</v>
      </c>
    </row>
    <row r="64" spans="1:5" s="17" customFormat="1" ht="18">
      <c r="A64" s="41" t="s">
        <v>1277</v>
      </c>
      <c r="B64" s="42" t="s">
        <v>6</v>
      </c>
      <c r="C64" s="43">
        <v>95</v>
      </c>
      <c r="D64" s="41"/>
      <c r="E64" s="44">
        <f>Table70[[#This Row],[QTY ORDERED ]]*Table70[[#This Row],[PRICE]]</f>
        <v>0</v>
      </c>
    </row>
    <row r="65" spans="1:5" s="17" customFormat="1" ht="18">
      <c r="A65" s="49" t="s">
        <v>39</v>
      </c>
      <c r="B65" s="37"/>
      <c r="C65" s="50"/>
      <c r="D65" s="37"/>
      <c r="E65" s="51"/>
    </row>
    <row r="66" spans="1:5" s="17" customFormat="1" ht="18">
      <c r="A66" s="41" t="s">
        <v>1292</v>
      </c>
      <c r="B66" s="42" t="s">
        <v>6</v>
      </c>
      <c r="C66" s="43">
        <v>125</v>
      </c>
      <c r="D66" s="41"/>
      <c r="E66" s="44">
        <f>Table70[[#This Row],[QTY ORDERED ]]*Table70[[#This Row],[PRICE]]</f>
        <v>0</v>
      </c>
    </row>
    <row r="67" spans="1:5" s="17" customFormat="1" ht="18">
      <c r="A67" s="48" t="s">
        <v>1285</v>
      </c>
      <c r="B67" s="42" t="s">
        <v>6</v>
      </c>
      <c r="C67" s="44">
        <v>29</v>
      </c>
      <c r="D67" s="48"/>
      <c r="E67" s="44">
        <f>Table70[[#This Row],[QTY ORDERED ]]*Table70[[#This Row],[PRICE]]</f>
        <v>0</v>
      </c>
    </row>
    <row r="68" spans="1:5" s="17" customFormat="1" ht="18">
      <c r="A68" s="41" t="s">
        <v>1281</v>
      </c>
      <c r="B68" s="42" t="s">
        <v>6</v>
      </c>
      <c r="C68" s="46">
        <v>45</v>
      </c>
      <c r="D68" s="41"/>
      <c r="E68" s="47">
        <f>Table70[[#This Row],[QTY ORDERED ]]*Table70[[#This Row],[PRICE]]</f>
        <v>0</v>
      </c>
    </row>
    <row r="69" spans="1:5" s="17" customFormat="1" ht="18">
      <c r="A69" s="41" t="s">
        <v>1282</v>
      </c>
      <c r="B69" s="42" t="s">
        <v>6</v>
      </c>
      <c r="C69" s="46">
        <v>45</v>
      </c>
      <c r="D69" s="41"/>
      <c r="E69" s="47">
        <f>Table70[[#This Row],[QTY ORDERED ]]*Table70[[#This Row],[PRICE]]</f>
        <v>0</v>
      </c>
    </row>
    <row r="70" spans="1:5" s="17" customFormat="1" ht="18">
      <c r="A70" s="48" t="s">
        <v>1286</v>
      </c>
      <c r="B70" s="42" t="s">
        <v>6</v>
      </c>
      <c r="C70" s="44">
        <v>29</v>
      </c>
      <c r="D70" s="48"/>
      <c r="E70" s="44">
        <f>Table70[[#This Row],[QTY ORDERED ]]*Table70[[#This Row],[PRICE]]</f>
        <v>0</v>
      </c>
    </row>
    <row r="71" spans="1:5" s="17" customFormat="1" ht="18">
      <c r="A71" s="41" t="s">
        <v>1279</v>
      </c>
      <c r="B71" s="42" t="s">
        <v>6</v>
      </c>
      <c r="C71" s="46">
        <v>45</v>
      </c>
      <c r="D71" s="41"/>
      <c r="E71" s="47">
        <f>Table70[[#This Row],[QTY ORDERED ]]*Table70[[#This Row],[PRICE]]</f>
        <v>0</v>
      </c>
    </row>
    <row r="72" spans="1:5" s="17" customFormat="1" ht="18">
      <c r="A72" s="41" t="s">
        <v>1280</v>
      </c>
      <c r="B72" s="42" t="s">
        <v>6</v>
      </c>
      <c r="C72" s="46">
        <v>45</v>
      </c>
      <c r="D72" s="41"/>
      <c r="E72" s="47">
        <f>Table70[[#This Row],[QTY ORDERED ]]*Table70[[#This Row],[PRICE]]</f>
        <v>0</v>
      </c>
    </row>
    <row r="73" spans="1:5" s="17" customFormat="1" ht="18">
      <c r="A73" s="41" t="s">
        <v>1283</v>
      </c>
      <c r="B73" s="42" t="s">
        <v>6</v>
      </c>
      <c r="C73" s="46">
        <v>39.5</v>
      </c>
      <c r="D73" s="41"/>
      <c r="E73" s="47">
        <f>Table70[[#This Row],[QTY ORDERED ]]*Table70[[#This Row],[PRICE]]</f>
        <v>0</v>
      </c>
    </row>
    <row r="74" spans="1:5" s="17" customFormat="1" ht="18">
      <c r="A74" s="41" t="s">
        <v>1287</v>
      </c>
      <c r="B74" s="42" t="s">
        <v>6</v>
      </c>
      <c r="C74" s="43">
        <v>29</v>
      </c>
      <c r="D74" s="41"/>
      <c r="E74" s="44">
        <f>Table70[[#This Row],[QTY ORDERED ]]*Table70[[#This Row],[PRICE]]</f>
        <v>0</v>
      </c>
    </row>
    <row r="75" spans="1:5" s="17" customFormat="1" ht="18">
      <c r="A75" s="41" t="s">
        <v>1291</v>
      </c>
      <c r="B75" s="42" t="s">
        <v>6</v>
      </c>
      <c r="C75" s="43">
        <v>125</v>
      </c>
      <c r="D75" s="41"/>
      <c r="E75" s="44">
        <f>Table70[[#This Row],[QTY ORDERED ]]*Table70[[#This Row],[PRICE]]</f>
        <v>0</v>
      </c>
    </row>
    <row r="76" spans="1:5" s="17" customFormat="1" ht="18">
      <c r="A76" s="41" t="s">
        <v>1288</v>
      </c>
      <c r="B76" s="42" t="s">
        <v>6</v>
      </c>
      <c r="C76" s="43">
        <v>29</v>
      </c>
      <c r="D76" s="41"/>
      <c r="E76" s="44">
        <f>Table70[[#This Row],[QTY ORDERED ]]*Table70[[#This Row],[PRICE]]</f>
        <v>0</v>
      </c>
    </row>
    <row r="77" spans="1:5" s="308" customFormat="1" ht="18">
      <c r="A77" s="136" t="s">
        <v>1290</v>
      </c>
      <c r="B77" s="306" t="s">
        <v>6</v>
      </c>
      <c r="C77" s="309">
        <v>125</v>
      </c>
      <c r="D77" s="136"/>
      <c r="E77" s="309">
        <f>Table70[[#This Row],[QTY ORDERED ]]*Table70[[#This Row],[PRICE]]</f>
        <v>0</v>
      </c>
    </row>
    <row r="78" spans="1:5" s="17" customFormat="1" ht="18">
      <c r="A78" s="41" t="s">
        <v>1284</v>
      </c>
      <c r="B78" s="42" t="s">
        <v>6</v>
      </c>
      <c r="C78" s="43">
        <v>39.5</v>
      </c>
      <c r="D78" s="41"/>
      <c r="E78" s="44">
        <f>Table70[[#This Row],[QTY ORDERED ]]*Table70[[#This Row],[PRICE]]</f>
        <v>0</v>
      </c>
    </row>
    <row r="79" spans="1:5" s="17" customFormat="1" ht="18">
      <c r="A79" s="41" t="s">
        <v>1289</v>
      </c>
      <c r="B79" s="42" t="s">
        <v>6</v>
      </c>
      <c r="C79" s="43">
        <v>55</v>
      </c>
      <c r="D79" s="41"/>
      <c r="E79" s="44">
        <f>Table70[[#This Row],[QTY ORDERED ]]*Table70[[#This Row],[PRICE]]</f>
        <v>0</v>
      </c>
    </row>
    <row r="80" spans="1:5" s="17" customFormat="1" ht="18">
      <c r="A80" s="49" t="s">
        <v>400</v>
      </c>
      <c r="B80" s="37"/>
      <c r="C80" s="38"/>
      <c r="D80" s="39"/>
      <c r="E80" s="40"/>
    </row>
    <row r="81" spans="1:5" s="308" customFormat="1" ht="18">
      <c r="A81" s="136" t="s">
        <v>1131</v>
      </c>
      <c r="B81" s="306" t="s">
        <v>6</v>
      </c>
      <c r="C81" s="309">
        <v>157.5</v>
      </c>
      <c r="D81" s="136"/>
      <c r="E81" s="309"/>
    </row>
    <row r="82" spans="1:5" s="308" customFormat="1" ht="18">
      <c r="A82" s="136" t="s">
        <v>1133</v>
      </c>
      <c r="B82" s="306" t="s">
        <v>6</v>
      </c>
      <c r="C82" s="309">
        <v>143</v>
      </c>
      <c r="D82" s="136"/>
      <c r="E82" s="309"/>
    </row>
    <row r="83" spans="1:5" s="308" customFormat="1" ht="18">
      <c r="A83" s="136" t="s">
        <v>1130</v>
      </c>
      <c r="B83" s="306" t="s">
        <v>6</v>
      </c>
      <c r="C83" s="309">
        <v>135</v>
      </c>
      <c r="D83" s="136"/>
      <c r="E83" s="309"/>
    </row>
    <row r="84" spans="1:5" s="17" customFormat="1" ht="18">
      <c r="A84" s="41" t="s">
        <v>827</v>
      </c>
      <c r="B84" s="42" t="s">
        <v>6</v>
      </c>
      <c r="C84" s="43">
        <v>19</v>
      </c>
      <c r="D84" s="41"/>
      <c r="E84" s="44">
        <f>Table70[[#This Row],[PRICE]]*Table70[[#This Row],[QTY ORDERED ]]</f>
        <v>0</v>
      </c>
    </row>
    <row r="85" spans="1:5" s="17" customFormat="1" ht="18">
      <c r="A85" s="41" t="s">
        <v>1128</v>
      </c>
      <c r="B85" s="42" t="s">
        <v>6</v>
      </c>
      <c r="C85" s="43">
        <v>135</v>
      </c>
      <c r="D85" s="41"/>
      <c r="E85" s="44">
        <f>Table70[[#This Row],[PRICE]]*Table70[[#This Row],[QTY ORDERED ]]</f>
        <v>0</v>
      </c>
    </row>
    <row r="86" spans="1:5" s="17" customFormat="1" ht="18">
      <c r="A86" s="41" t="s">
        <v>1299</v>
      </c>
      <c r="B86" s="42" t="s">
        <v>6</v>
      </c>
      <c r="C86" s="43">
        <v>143</v>
      </c>
      <c r="D86" s="41"/>
      <c r="E86" s="44">
        <f>Table70[[#This Row],[PRICE]]*Table70[[#This Row],[QTY ORDERED ]]</f>
        <v>0</v>
      </c>
    </row>
    <row r="87" spans="1:5" s="308" customFormat="1" ht="18">
      <c r="A87" s="136" t="s">
        <v>1129</v>
      </c>
      <c r="B87" s="306" t="s">
        <v>6</v>
      </c>
      <c r="C87" s="309">
        <v>135</v>
      </c>
      <c r="D87" s="136"/>
      <c r="E87" s="309"/>
    </row>
    <row r="88" spans="1:5" s="310" customFormat="1" ht="18">
      <c r="A88" s="48" t="s">
        <v>1132</v>
      </c>
      <c r="B88" s="57" t="s">
        <v>6</v>
      </c>
      <c r="C88" s="44">
        <v>143</v>
      </c>
      <c r="D88" s="48"/>
      <c r="E88" s="44"/>
    </row>
    <row r="89" spans="1:5" s="17" customFormat="1" ht="18">
      <c r="A89" s="49" t="s">
        <v>877</v>
      </c>
      <c r="B89" s="37"/>
      <c r="C89" s="38"/>
      <c r="D89" s="39"/>
      <c r="E89" s="40"/>
    </row>
    <row r="90" spans="1:5" s="17" customFormat="1" ht="18">
      <c r="A90" s="41" t="s">
        <v>829</v>
      </c>
      <c r="B90" s="42" t="s">
        <v>6</v>
      </c>
      <c r="C90" s="43">
        <v>19</v>
      </c>
      <c r="D90" s="41"/>
      <c r="E90" s="44">
        <f>Table70[[#This Row],[QTY ORDERED ]]*Table70[[#This Row],[PRICE]]</f>
        <v>0</v>
      </c>
    </row>
    <row r="91" spans="1:5" s="308" customFormat="1" ht="18">
      <c r="A91" s="136" t="s">
        <v>825</v>
      </c>
      <c r="B91" s="306" t="s">
        <v>6</v>
      </c>
      <c r="C91" s="309">
        <v>35</v>
      </c>
      <c r="D91" s="136"/>
      <c r="E91" s="309"/>
    </row>
    <row r="92" spans="1:5" s="17" customFormat="1" ht="18">
      <c r="A92" s="41" t="s">
        <v>826</v>
      </c>
      <c r="B92" s="42" t="s">
        <v>6</v>
      </c>
      <c r="C92" s="43">
        <v>15</v>
      </c>
      <c r="D92" s="41"/>
      <c r="E92" s="44">
        <f>Table70[[#This Row],[QTY ORDERED ]]*Table70[[#This Row],[PRICE]]</f>
        <v>0</v>
      </c>
    </row>
    <row r="93" spans="1:5" s="17" customFormat="1" ht="18">
      <c r="A93" s="41" t="s">
        <v>138</v>
      </c>
      <c r="B93" s="42" t="s">
        <v>6</v>
      </c>
      <c r="C93" s="43">
        <v>49</v>
      </c>
      <c r="D93" s="41"/>
      <c r="E93" s="44">
        <f>Table70[[#This Row],[QTY ORDERED ]]*Table70[[#This Row],[PRICE]]</f>
        <v>0</v>
      </c>
    </row>
    <row r="94" spans="1:5" s="17" customFormat="1" ht="18">
      <c r="A94" s="41" t="s">
        <v>561</v>
      </c>
      <c r="B94" s="42" t="s">
        <v>6</v>
      </c>
      <c r="C94" s="46">
        <v>29</v>
      </c>
      <c r="D94" s="41"/>
      <c r="E94" s="47">
        <f>Table70[[#This Row],[QTY ORDERED ]]*Table70[[#This Row],[PRICE]]</f>
        <v>0</v>
      </c>
    </row>
    <row r="95" spans="1:5" s="17" customFormat="1" ht="18">
      <c r="A95" s="41" t="s">
        <v>1212</v>
      </c>
      <c r="B95" s="42" t="s">
        <v>6</v>
      </c>
      <c r="C95" s="46">
        <v>32</v>
      </c>
      <c r="D95" s="41"/>
      <c r="E95" s="47">
        <f>Table70[[#This Row],[QTY ORDERED ]]*Table70[[#This Row],[PRICE]]</f>
        <v>0</v>
      </c>
    </row>
    <row r="96" spans="1:5" s="17" customFormat="1" ht="18">
      <c r="A96" s="56" t="s">
        <v>1216</v>
      </c>
      <c r="B96" s="42" t="s">
        <v>6</v>
      </c>
      <c r="C96" s="43">
        <v>12</v>
      </c>
      <c r="D96" s="41"/>
      <c r="E96" s="44">
        <f>Table70[[#This Row],[QTY ORDERED ]]*Table70[[#This Row],[PRICE]]</f>
        <v>0</v>
      </c>
    </row>
    <row r="97" spans="1:5" s="17" customFormat="1" ht="18">
      <c r="A97" s="56" t="s">
        <v>1217</v>
      </c>
      <c r="B97" s="42" t="s">
        <v>6</v>
      </c>
      <c r="C97" s="43">
        <v>170</v>
      </c>
      <c r="D97" s="41"/>
      <c r="E97" s="44">
        <f>Table70[[#This Row],[QTY ORDERED ]]*Table70[[#This Row],[PRICE]]</f>
        <v>0</v>
      </c>
    </row>
    <row r="98" spans="1:5" s="17" customFormat="1" ht="18">
      <c r="A98" s="41" t="s">
        <v>1293</v>
      </c>
      <c r="B98" s="42" t="s">
        <v>6</v>
      </c>
      <c r="C98" s="46">
        <v>75</v>
      </c>
      <c r="D98" s="41"/>
      <c r="E98" s="47">
        <f>Table70[[#This Row],[QTY ORDERED ]]*Table70[[#This Row],[PRICE]]</f>
        <v>0</v>
      </c>
    </row>
    <row r="99" spans="1:5" s="308" customFormat="1" ht="18">
      <c r="A99" s="136" t="s">
        <v>1294</v>
      </c>
      <c r="B99" s="306" t="s">
        <v>6</v>
      </c>
      <c r="C99" s="307">
        <v>45</v>
      </c>
      <c r="D99" s="136"/>
      <c r="E99" s="307"/>
    </row>
    <row r="100" spans="1:5" s="17" customFormat="1" ht="18">
      <c r="A100" s="48" t="s">
        <v>1295</v>
      </c>
      <c r="B100" s="42" t="s">
        <v>6</v>
      </c>
      <c r="C100" s="46">
        <v>39</v>
      </c>
      <c r="D100" s="41"/>
      <c r="E100" s="47">
        <f>Table70[[#This Row],[QTY ORDERED ]]*Table70[[#This Row],[PRICE]]</f>
        <v>0</v>
      </c>
    </row>
    <row r="101" spans="1:5" s="17" customFormat="1" ht="18">
      <c r="A101" s="41" t="s">
        <v>559</v>
      </c>
      <c r="B101" s="42" t="s">
        <v>6</v>
      </c>
      <c r="C101" s="46">
        <v>35</v>
      </c>
      <c r="D101" s="41"/>
      <c r="E101" s="47">
        <f>Table70[[#This Row],[QTY ORDERED ]]*Table70[[#This Row],[PRICE]]</f>
        <v>0</v>
      </c>
    </row>
    <row r="102" spans="1:5" s="308" customFormat="1" ht="18">
      <c r="A102" s="136" t="s">
        <v>560</v>
      </c>
      <c r="B102" s="306" t="s">
        <v>6</v>
      </c>
      <c r="C102" s="307">
        <v>45</v>
      </c>
      <c r="D102" s="136"/>
      <c r="E102" s="307"/>
    </row>
    <row r="103" spans="1:5" s="17" customFormat="1" ht="18">
      <c r="A103" s="41" t="s">
        <v>1296</v>
      </c>
      <c r="B103" s="42" t="s">
        <v>6</v>
      </c>
      <c r="C103" s="46">
        <v>39</v>
      </c>
      <c r="D103" s="41"/>
      <c r="E103" s="47">
        <f>Table70[[#This Row],[QTY ORDERED ]]*Table70[[#This Row],[PRICE]]</f>
        <v>0</v>
      </c>
    </row>
    <row r="104" spans="1:5" s="308" customFormat="1" ht="18">
      <c r="A104" s="136" t="s">
        <v>420</v>
      </c>
      <c r="B104" s="306" t="s">
        <v>6</v>
      </c>
      <c r="C104" s="307">
        <v>90</v>
      </c>
      <c r="D104" s="311"/>
      <c r="E104" s="307"/>
    </row>
    <row r="105" spans="1:5" s="17" customFormat="1" ht="18">
      <c r="A105" s="49" t="s">
        <v>860</v>
      </c>
      <c r="B105" s="37"/>
      <c r="C105" s="38"/>
      <c r="D105" s="39"/>
      <c r="E105" s="40"/>
    </row>
    <row r="106" spans="1:5" s="308" customFormat="1" ht="18">
      <c r="A106" s="136" t="s">
        <v>839</v>
      </c>
      <c r="B106" s="306" t="s">
        <v>6</v>
      </c>
      <c r="C106" s="309">
        <v>15</v>
      </c>
      <c r="D106" s="136"/>
      <c r="E106" s="309">
        <f>Table70[[#This Row],[QTY ORDERED ]]*Table70[[#This Row],[PRICE]]</f>
        <v>0</v>
      </c>
    </row>
    <row r="107" spans="1:5" s="17" customFormat="1" ht="18">
      <c r="A107" s="56" t="s">
        <v>1098</v>
      </c>
      <c r="B107" s="42" t="s">
        <v>6</v>
      </c>
      <c r="C107" s="43">
        <v>19</v>
      </c>
      <c r="D107" s="41"/>
      <c r="E107" s="44">
        <f>Table70[[#This Row],[QTY ORDERED ]]*Table70[[#This Row],[PRICE]]</f>
        <v>0</v>
      </c>
    </row>
    <row r="108" spans="1:5" s="17" customFormat="1" ht="18">
      <c r="A108" s="48" t="s">
        <v>440</v>
      </c>
      <c r="B108" s="42" t="s">
        <v>6</v>
      </c>
      <c r="C108" s="47">
        <v>39</v>
      </c>
      <c r="D108" s="48"/>
      <c r="E108" s="47">
        <f>Table70[[#This Row],[QTY ORDERED ]]*Table70[[#This Row],[PRICE]]</f>
        <v>0</v>
      </c>
    </row>
    <row r="109" spans="1:5" s="17" customFormat="1" ht="18">
      <c r="A109" s="48" t="s">
        <v>874</v>
      </c>
      <c r="B109" s="42" t="s">
        <v>6</v>
      </c>
      <c r="C109" s="46">
        <v>69</v>
      </c>
      <c r="D109" s="41"/>
      <c r="E109" s="47">
        <f>Table70[[#This Row],[QTY ORDERED ]]*Table70[[#This Row],[PRICE]]</f>
        <v>0</v>
      </c>
    </row>
    <row r="110" spans="1:5" s="308" customFormat="1" ht="18">
      <c r="A110" s="136" t="s">
        <v>837</v>
      </c>
      <c r="B110" s="306" t="s">
        <v>6</v>
      </c>
      <c r="C110" s="309">
        <v>19</v>
      </c>
      <c r="D110" s="136"/>
      <c r="E110" s="309">
        <f>Table70[[#This Row],[QTY ORDERED ]]*Table70[[#This Row],[PRICE]]</f>
        <v>0</v>
      </c>
    </row>
    <row r="111" spans="1:5" s="17" customFormat="1" ht="18">
      <c r="A111" s="56" t="s">
        <v>1096</v>
      </c>
      <c r="B111" s="42" t="s">
        <v>6</v>
      </c>
      <c r="C111" s="43">
        <v>19</v>
      </c>
      <c r="D111" s="41"/>
      <c r="E111" s="44">
        <f>Table70[[#This Row],[QTY ORDERED ]]*Table70[[#This Row],[PRICE]]</f>
        <v>0</v>
      </c>
    </row>
    <row r="112" spans="1:5" s="17" customFormat="1" ht="18">
      <c r="A112" s="48" t="s">
        <v>863</v>
      </c>
      <c r="B112" s="42" t="s">
        <v>6</v>
      </c>
      <c r="C112" s="47">
        <v>29</v>
      </c>
      <c r="D112" s="48"/>
      <c r="E112" s="47">
        <f>Table70[[#This Row],[QTY ORDERED ]]*Table70[[#This Row],[PRICE]]</f>
        <v>0</v>
      </c>
    </row>
    <row r="113" spans="1:5" s="17" customFormat="1" ht="18">
      <c r="A113" s="41" t="s">
        <v>836</v>
      </c>
      <c r="B113" s="42" t="s">
        <v>6</v>
      </c>
      <c r="C113" s="43">
        <v>19</v>
      </c>
      <c r="D113" s="41"/>
      <c r="E113" s="44">
        <f>Table70[[#This Row],[QTY ORDERED ]]*Table70[[#This Row],[PRICE]]</f>
        <v>0</v>
      </c>
    </row>
    <row r="114" spans="1:5" s="17" customFormat="1" ht="18">
      <c r="A114" s="41" t="s">
        <v>872</v>
      </c>
      <c r="B114" s="42" t="s">
        <v>6</v>
      </c>
      <c r="C114" s="43">
        <v>69</v>
      </c>
      <c r="D114" s="41"/>
      <c r="E114" s="47">
        <f>Table70[[#This Row],[QTY ORDERED ]]*Table70[[#This Row],[PRICE]]</f>
        <v>0</v>
      </c>
    </row>
    <row r="115" spans="1:5" s="17" customFormat="1" ht="18">
      <c r="A115" s="56" t="s">
        <v>1097</v>
      </c>
      <c r="B115" s="42" t="s">
        <v>6</v>
      </c>
      <c r="C115" s="43">
        <v>19</v>
      </c>
      <c r="D115" s="41"/>
      <c r="E115" s="47">
        <f>Table70[[#This Row],[QTY ORDERED ]]*Table70[[#This Row],[PRICE]]</f>
        <v>0</v>
      </c>
    </row>
    <row r="116" spans="1:5" s="17" customFormat="1" ht="18">
      <c r="A116" s="136" t="s">
        <v>920</v>
      </c>
      <c r="B116" s="42" t="s">
        <v>6</v>
      </c>
      <c r="C116" s="43">
        <v>15</v>
      </c>
      <c r="D116" s="41"/>
      <c r="E116" s="44">
        <f>Table70[[#This Row],[QTY ORDERED ]]*Table70[[#This Row],[PRICE]]</f>
        <v>0</v>
      </c>
    </row>
    <row r="117" spans="1:5" s="17" customFormat="1" ht="18">
      <c r="A117" s="136" t="s">
        <v>921</v>
      </c>
      <c r="B117" s="42" t="s">
        <v>6</v>
      </c>
      <c r="C117" s="43">
        <v>28</v>
      </c>
      <c r="D117" s="41"/>
      <c r="E117" s="44">
        <f>Table70[[#This Row],[QTY ORDERED ]]*Table70[[#This Row],[PRICE]]</f>
        <v>0</v>
      </c>
    </row>
    <row r="118" spans="1:5" s="17" customFormat="1" ht="18">
      <c r="A118" s="41" t="s">
        <v>1334</v>
      </c>
      <c r="B118" s="42" t="s">
        <v>6</v>
      </c>
      <c r="C118" s="43">
        <v>28</v>
      </c>
      <c r="D118" s="41"/>
      <c r="E118" s="44">
        <f>Table70[[#This Row],[QTY ORDERED ]]*Table70[[#This Row],[PRICE]]</f>
        <v>0</v>
      </c>
    </row>
    <row r="119" spans="1:5" s="17" customFormat="1" ht="18">
      <c r="A119" s="41" t="s">
        <v>480</v>
      </c>
      <c r="B119" s="42" t="s">
        <v>6</v>
      </c>
      <c r="C119" s="46">
        <v>69</v>
      </c>
      <c r="D119" s="41"/>
      <c r="E119" s="44">
        <f>Table70[[#This Row],[QTY ORDERED ]]*Table70[[#This Row],[PRICE]]</f>
        <v>0</v>
      </c>
    </row>
    <row r="120" spans="1:5" s="308" customFormat="1" ht="18">
      <c r="A120" s="136" t="s">
        <v>804</v>
      </c>
      <c r="B120" s="306" t="s">
        <v>6</v>
      </c>
      <c r="C120" s="307">
        <v>69</v>
      </c>
      <c r="D120" s="136"/>
      <c r="E120" s="307"/>
    </row>
    <row r="121" spans="1:5" s="17" customFormat="1" ht="18">
      <c r="A121" s="54" t="s">
        <v>1169</v>
      </c>
      <c r="B121" s="42" t="s">
        <v>6</v>
      </c>
      <c r="C121" s="53">
        <v>12</v>
      </c>
      <c r="D121" s="54"/>
      <c r="E121" s="47">
        <f>Table70[[#This Row],[QTY ORDERED ]]*Table70[[#This Row],[PRICE]]</f>
        <v>0</v>
      </c>
    </row>
    <row r="122" spans="1:5" s="17" customFormat="1" ht="18">
      <c r="A122" s="75" t="s">
        <v>1170</v>
      </c>
      <c r="B122" s="42" t="s">
        <v>6</v>
      </c>
      <c r="C122" s="53">
        <v>12</v>
      </c>
      <c r="D122" s="54"/>
      <c r="E122" s="47">
        <f>Table70[[#This Row],[PRICE]]*Table70[[#This Row],[QTY ORDERED ]]</f>
        <v>0</v>
      </c>
    </row>
    <row r="123" spans="1:5" s="308" customFormat="1" ht="18">
      <c r="A123" s="136" t="s">
        <v>838</v>
      </c>
      <c r="B123" s="306" t="s">
        <v>6</v>
      </c>
      <c r="C123" s="309">
        <v>19</v>
      </c>
      <c r="D123" s="136"/>
      <c r="E123" s="309">
        <f>Table70[[#This Row],[QTY ORDERED ]]*Table70[[#This Row],[PRICE]]</f>
        <v>0</v>
      </c>
    </row>
    <row r="124" spans="1:5" s="17" customFormat="1" ht="18">
      <c r="A124" s="41" t="s">
        <v>862</v>
      </c>
      <c r="B124" s="42" t="s">
        <v>6</v>
      </c>
      <c r="C124" s="46">
        <v>25</v>
      </c>
      <c r="D124" s="41"/>
      <c r="E124" s="47">
        <f>Table70[[#This Row],[QTY ORDERED ]]*Table70[[#This Row],[PRICE]]</f>
        <v>0</v>
      </c>
    </row>
    <row r="125" spans="1:5" s="17" customFormat="1" ht="18">
      <c r="A125" s="41" t="s">
        <v>861</v>
      </c>
      <c r="B125" s="42" t="s">
        <v>6</v>
      </c>
      <c r="C125" s="46">
        <v>25</v>
      </c>
      <c r="D125" s="41"/>
      <c r="E125" s="47">
        <f>Table70[[#This Row],[QTY ORDERED ]]*Table70[[#This Row],[PRICE]]</f>
        <v>0</v>
      </c>
    </row>
    <row r="126" spans="1:5" s="308" customFormat="1" ht="18">
      <c r="A126" s="136" t="s">
        <v>870</v>
      </c>
      <c r="B126" s="306" t="s">
        <v>6</v>
      </c>
      <c r="C126" s="307">
        <v>75</v>
      </c>
      <c r="D126" s="136"/>
      <c r="E126" s="307"/>
    </row>
    <row r="127" spans="1:5" s="308" customFormat="1" ht="18">
      <c r="A127" s="136" t="s">
        <v>864</v>
      </c>
      <c r="B127" s="306" t="s">
        <v>6</v>
      </c>
      <c r="C127" s="307">
        <v>59</v>
      </c>
      <c r="D127" s="136"/>
      <c r="E127" s="307"/>
    </row>
    <row r="128" spans="1:5" s="308" customFormat="1" ht="18">
      <c r="A128" s="136" t="s">
        <v>865</v>
      </c>
      <c r="B128" s="306" t="s">
        <v>6</v>
      </c>
      <c r="C128" s="307">
        <v>85</v>
      </c>
      <c r="D128" s="136"/>
      <c r="E128" s="307">
        <f>Table70[[#This Row],[QTY ORDERED ]]*Table70[[#This Row],[PRICE]]</f>
        <v>0</v>
      </c>
    </row>
    <row r="129" spans="1:5" s="17" customFormat="1" ht="18">
      <c r="A129" s="136" t="s">
        <v>866</v>
      </c>
      <c r="B129" s="57" t="s">
        <v>6</v>
      </c>
      <c r="C129" s="47">
        <v>39</v>
      </c>
      <c r="D129" s="41"/>
      <c r="E129" s="47"/>
    </row>
    <row r="130" spans="1:5" s="17" customFormat="1" ht="18">
      <c r="A130" s="41" t="s">
        <v>1198</v>
      </c>
      <c r="B130" s="42" t="s">
        <v>6</v>
      </c>
      <c r="C130" s="46">
        <v>10</v>
      </c>
      <c r="D130" s="41"/>
      <c r="E130" s="47">
        <f>Table70[[#This Row],[QTY ORDERED ]]*Table70[[#This Row],[PRICE]]</f>
        <v>0</v>
      </c>
    </row>
    <row r="131" spans="1:5" s="17" customFormat="1" ht="18">
      <c r="A131" s="48" t="s">
        <v>867</v>
      </c>
      <c r="B131" s="57" t="s">
        <v>6</v>
      </c>
      <c r="C131" s="46">
        <v>40</v>
      </c>
      <c r="D131" s="41"/>
      <c r="E131" s="47">
        <f>Table70[[#This Row],[PRICE]]*Table70[[#This Row],[QTY ORDERED ]]</f>
        <v>0</v>
      </c>
    </row>
    <row r="132" spans="1:5" s="17" customFormat="1" ht="18">
      <c r="A132" s="41" t="s">
        <v>1070</v>
      </c>
      <c r="B132" s="57" t="s">
        <v>6</v>
      </c>
      <c r="C132" s="46">
        <v>99</v>
      </c>
      <c r="D132" s="41"/>
      <c r="E132" s="47">
        <f>Table70[[#This Row],[QTY ORDERED ]]*Table70[[#This Row],[PRICE]]</f>
        <v>0</v>
      </c>
    </row>
    <row r="133" spans="1:5" s="17" customFormat="1" ht="18">
      <c r="A133" s="41" t="s">
        <v>879</v>
      </c>
      <c r="B133" s="42" t="s">
        <v>6</v>
      </c>
      <c r="C133" s="46">
        <v>47</v>
      </c>
      <c r="D133" s="41"/>
      <c r="E133" s="47">
        <f>Table70[[#This Row],[QTY ORDERED ]]*Table70[[#This Row],[PRICE]]</f>
        <v>0</v>
      </c>
    </row>
    <row r="134" spans="1:5" s="17" customFormat="1" ht="18">
      <c r="A134" s="41" t="s">
        <v>437</v>
      </c>
      <c r="B134" s="42" t="s">
        <v>6</v>
      </c>
      <c r="C134" s="43">
        <v>29.5</v>
      </c>
      <c r="D134" s="41"/>
      <c r="E134" s="44">
        <f>Table70[[#This Row],[QTY ORDERED ]]*Table70[[#This Row],[PRICE]]</f>
        <v>0</v>
      </c>
    </row>
    <row r="135" spans="1:5" s="308" customFormat="1" ht="18">
      <c r="A135" s="136" t="s">
        <v>438</v>
      </c>
      <c r="B135" s="306" t="s">
        <v>6</v>
      </c>
      <c r="C135" s="309">
        <v>29.5</v>
      </c>
      <c r="D135" s="136"/>
      <c r="E135" s="309"/>
    </row>
    <row r="136" spans="1:5" s="17" customFormat="1" ht="18">
      <c r="A136" s="48" t="s">
        <v>876</v>
      </c>
      <c r="B136" s="42" t="s">
        <v>6</v>
      </c>
      <c r="C136" s="43">
        <v>69</v>
      </c>
      <c r="D136" s="41"/>
      <c r="E136" s="47">
        <f>Table70[[#This Row],[QTY ORDERED ]]*Table70[[#This Row],[PRICE]]</f>
        <v>0</v>
      </c>
    </row>
    <row r="137" spans="1:5" s="17" customFormat="1" ht="18">
      <c r="A137" s="41" t="s">
        <v>805</v>
      </c>
      <c r="B137" s="42" t="s">
        <v>6</v>
      </c>
      <c r="C137" s="46">
        <v>69</v>
      </c>
      <c r="D137" s="41"/>
      <c r="E137" s="47">
        <f>Table70[[#This Row],[QTY ORDERED ]]*Table70[[#This Row],[PRICE]]</f>
        <v>0</v>
      </c>
    </row>
    <row r="138" spans="1:5" s="17" customFormat="1" ht="18">
      <c r="A138" s="41" t="s">
        <v>840</v>
      </c>
      <c r="B138" s="42" t="s">
        <v>6</v>
      </c>
      <c r="C138" s="43">
        <v>19</v>
      </c>
      <c r="D138" s="41"/>
      <c r="E138" s="44">
        <f>Table70[[#This Row],[QTY ORDERED ]]*Table70[[#This Row],[PRICE]]</f>
        <v>0</v>
      </c>
    </row>
    <row r="139" spans="1:5" s="308" customFormat="1" ht="18">
      <c r="A139" s="136" t="s">
        <v>1345</v>
      </c>
      <c r="B139" s="306" t="s">
        <v>6</v>
      </c>
      <c r="C139" s="309">
        <v>19</v>
      </c>
      <c r="D139" s="136"/>
      <c r="E139" s="309"/>
    </row>
    <row r="140" spans="1:5" s="17" customFormat="1" ht="18">
      <c r="A140" s="54" t="s">
        <v>466</v>
      </c>
      <c r="B140" s="42" t="s">
        <v>6</v>
      </c>
      <c r="C140" s="53">
        <v>12</v>
      </c>
      <c r="D140" s="54"/>
      <c r="E140" s="47">
        <f>Table70[[#This Row],[QTY ORDERED ]]*Table70[[#This Row],[PRICE]]</f>
        <v>0</v>
      </c>
    </row>
    <row r="141" spans="1:5" s="17" customFormat="1" ht="18">
      <c r="A141" s="54" t="s">
        <v>1168</v>
      </c>
      <c r="B141" s="42" t="s">
        <v>6</v>
      </c>
      <c r="C141" s="53">
        <v>19</v>
      </c>
      <c r="D141" s="54"/>
      <c r="E141" s="47">
        <f>Table70[[#This Row],[QTY ORDERED ]]*Table70[[#This Row],[PRICE]]</f>
        <v>0</v>
      </c>
    </row>
    <row r="142" spans="1:5" s="17" customFormat="1" ht="18">
      <c r="A142" s="41" t="s">
        <v>1219</v>
      </c>
      <c r="B142" s="42" t="s">
        <v>6</v>
      </c>
      <c r="C142" s="43">
        <v>45</v>
      </c>
      <c r="D142" s="41"/>
      <c r="E142" s="44">
        <f>Table70[[#This Row],[QTY ORDERED ]]*Table70[[#This Row],[PRICE]]</f>
        <v>0</v>
      </c>
    </row>
    <row r="143" spans="1:5" s="17" customFormat="1" ht="18">
      <c r="A143" s="41" t="s">
        <v>1190</v>
      </c>
      <c r="B143" s="42" t="s">
        <v>6</v>
      </c>
      <c r="C143" s="43">
        <v>9</v>
      </c>
      <c r="D143" s="41"/>
      <c r="E143" s="44">
        <f>Table70[[#This Row],[QTY ORDERED ]]*Table70[[#This Row],[PRICE]]</f>
        <v>0</v>
      </c>
    </row>
    <row r="144" spans="1:5" s="17" customFormat="1" ht="18">
      <c r="A144" s="41" t="s">
        <v>1209</v>
      </c>
      <c r="B144" s="42" t="s">
        <v>6</v>
      </c>
      <c r="C144" s="43">
        <v>18</v>
      </c>
      <c r="D144" s="41"/>
      <c r="E144" s="44">
        <f>Table70[[#This Row],[QTY ORDERED ]]*Table70[[#This Row],[PRICE]]</f>
        <v>0</v>
      </c>
    </row>
    <row r="145" spans="1:5" s="17" customFormat="1" ht="18">
      <c r="A145" s="48" t="s">
        <v>875</v>
      </c>
      <c r="B145" s="42" t="s">
        <v>6</v>
      </c>
      <c r="C145" s="43">
        <v>69</v>
      </c>
      <c r="D145" s="41"/>
      <c r="E145" s="47">
        <f>Table70[[#This Row],[QTY ORDERED ]]*Table70[[#This Row],[PRICE]]</f>
        <v>0</v>
      </c>
    </row>
    <row r="146" spans="1:5" s="308" customFormat="1" ht="18">
      <c r="A146" s="136" t="s">
        <v>439</v>
      </c>
      <c r="B146" s="306" t="s">
        <v>6</v>
      </c>
      <c r="C146" s="309">
        <v>29.5</v>
      </c>
      <c r="D146" s="136"/>
      <c r="E146" s="309"/>
    </row>
    <row r="147" spans="1:5" s="308" customFormat="1" ht="18">
      <c r="A147" s="136" t="s">
        <v>871</v>
      </c>
      <c r="B147" s="306" t="s">
        <v>6</v>
      </c>
      <c r="C147" s="307">
        <v>29</v>
      </c>
      <c r="D147" s="136"/>
      <c r="E147" s="307">
        <f>Table70[[#This Row],[QTY ORDERED ]]*Table70[[#This Row],[PRICE]]</f>
        <v>0</v>
      </c>
    </row>
    <row r="148" spans="1:5" s="308" customFormat="1" ht="18">
      <c r="A148" s="136" t="s">
        <v>677</v>
      </c>
      <c r="B148" s="306" t="s">
        <v>6</v>
      </c>
      <c r="C148" s="307">
        <v>25</v>
      </c>
      <c r="D148" s="136"/>
      <c r="E148" s="307"/>
    </row>
    <row r="149" spans="1:5" s="17" customFormat="1" ht="18">
      <c r="A149" s="41" t="s">
        <v>868</v>
      </c>
      <c r="B149" s="42" t="s">
        <v>6</v>
      </c>
      <c r="C149" s="46">
        <v>20</v>
      </c>
      <c r="D149" s="41"/>
      <c r="E149" s="47">
        <f>Table70[[#This Row],[QTY ORDERED ]]*Table70[[#This Row],[PRICE]]</f>
        <v>0</v>
      </c>
    </row>
    <row r="150" spans="1:5" s="17" customFormat="1" ht="18">
      <c r="A150" s="41" t="s">
        <v>869</v>
      </c>
      <c r="B150" s="42" t="s">
        <v>6</v>
      </c>
      <c r="C150" s="46">
        <v>24</v>
      </c>
      <c r="D150" s="41"/>
      <c r="E150" s="47">
        <f>Table70[[#This Row],[QTY ORDERED ]]*Table70[[#This Row],[PRICE]]</f>
        <v>0</v>
      </c>
    </row>
    <row r="151" spans="1:5" s="17" customFormat="1" ht="18">
      <c r="A151" s="41" t="s">
        <v>1099</v>
      </c>
      <c r="B151" s="42" t="s">
        <v>6</v>
      </c>
      <c r="C151" s="46">
        <v>42.98</v>
      </c>
      <c r="D151" s="41"/>
      <c r="E151" s="47">
        <f>Table70[[#This Row],[QTY ORDERED ]]*Table70[[#This Row],[PRICE]]</f>
        <v>0</v>
      </c>
    </row>
    <row r="152" spans="1:5" s="17" customFormat="1" ht="18">
      <c r="A152" s="41" t="s">
        <v>873</v>
      </c>
      <c r="B152" s="42" t="s">
        <v>6</v>
      </c>
      <c r="C152" s="43">
        <v>69</v>
      </c>
      <c r="D152" s="41"/>
      <c r="E152" s="47">
        <f>Table70[[#This Row],[QTY ORDERED ]]*Table70[[#This Row],[PRICE]]</f>
        <v>0</v>
      </c>
    </row>
    <row r="153" spans="1:5" s="17" customFormat="1" ht="18">
      <c r="A153" s="49" t="s">
        <v>914</v>
      </c>
      <c r="B153" s="37"/>
      <c r="C153" s="38"/>
      <c r="D153" s="39"/>
      <c r="E153" s="40"/>
    </row>
    <row r="154" spans="1:5" s="17" customFormat="1" ht="18">
      <c r="A154" s="41" t="s">
        <v>915</v>
      </c>
      <c r="B154" s="42" t="s">
        <v>6</v>
      </c>
      <c r="C154" s="43">
        <v>15</v>
      </c>
      <c r="D154" s="41"/>
      <c r="E154" s="47">
        <f>Table70[[#This Row],[QTY ORDERED ]]*Table70[[#This Row],[PRICE]]</f>
        <v>0</v>
      </c>
    </row>
    <row r="155" spans="1:5" s="17" customFormat="1" ht="18">
      <c r="A155" s="41" t="s">
        <v>916</v>
      </c>
      <c r="B155" s="42" t="s">
        <v>6</v>
      </c>
      <c r="C155" s="43">
        <v>34</v>
      </c>
      <c r="D155" s="41"/>
      <c r="E155" s="47">
        <f>Table70[[#This Row],[QTY ORDERED ]]*Table70[[#This Row],[PRICE]]</f>
        <v>0</v>
      </c>
    </row>
    <row r="156" spans="1:5" s="17" customFormat="1" ht="18">
      <c r="A156" s="49" t="s">
        <v>419</v>
      </c>
      <c r="B156" s="37"/>
      <c r="C156" s="38"/>
      <c r="D156" s="39"/>
      <c r="E156" s="40"/>
    </row>
    <row r="157" spans="1:5" s="17" customFormat="1" ht="18">
      <c r="A157" s="41" t="s">
        <v>1087</v>
      </c>
      <c r="B157" s="42" t="s">
        <v>6</v>
      </c>
      <c r="C157" s="46">
        <v>22</v>
      </c>
      <c r="D157" s="41"/>
      <c r="E157" s="47">
        <f>Table70[[#This Row],[QTY ORDERED ]]*Table70[[#This Row],[PRICE]]</f>
        <v>0</v>
      </c>
    </row>
    <row r="158" spans="1:5" s="17" customFormat="1" ht="18">
      <c r="A158" s="48" t="s">
        <v>111</v>
      </c>
      <c r="B158" s="42" t="s">
        <v>6</v>
      </c>
      <c r="C158" s="46">
        <v>59</v>
      </c>
      <c r="D158" s="41"/>
      <c r="E158" s="44">
        <f>Table70[[#This Row],[PRICE]]*Table70[[#This Row],[QTY ORDERED ]]</f>
        <v>0</v>
      </c>
    </row>
    <row r="159" spans="1:5" s="17" customFormat="1" ht="18">
      <c r="A159" s="41" t="s">
        <v>603</v>
      </c>
      <c r="B159" s="42" t="s">
        <v>6</v>
      </c>
      <c r="C159" s="46">
        <v>29.5</v>
      </c>
      <c r="D159" s="41"/>
      <c r="E159" s="44">
        <f>Table70[[#This Row],[QTY ORDERED ]]*Table70[[#This Row],[PRICE]]</f>
        <v>0</v>
      </c>
    </row>
    <row r="160" spans="1:5" s="310" customFormat="1" ht="18">
      <c r="A160" s="48" t="s">
        <v>1346</v>
      </c>
      <c r="B160" s="57" t="s">
        <v>6</v>
      </c>
      <c r="C160" s="47">
        <v>35</v>
      </c>
      <c r="D160" s="48"/>
      <c r="E160" s="44"/>
    </row>
    <row r="161" spans="1:5" s="17" customFormat="1" ht="18">
      <c r="A161" s="41" t="s">
        <v>1090</v>
      </c>
      <c r="B161" s="42" t="s">
        <v>6</v>
      </c>
      <c r="C161" s="46">
        <v>33.5</v>
      </c>
      <c r="D161" s="41"/>
      <c r="E161" s="44">
        <f>Table70[[#This Row],[PRICE]]*Table70[[#This Row],[QTY ORDERED ]]</f>
        <v>0</v>
      </c>
    </row>
    <row r="162" spans="1:5" s="17" customFormat="1" ht="18">
      <c r="A162" s="41" t="s">
        <v>1089</v>
      </c>
      <c r="B162" s="42" t="s">
        <v>6</v>
      </c>
      <c r="C162" s="46">
        <v>33.5</v>
      </c>
      <c r="D162" s="41"/>
      <c r="E162" s="44">
        <f>Table70[[#This Row],[QTY ORDERED ]]*Table70[[#This Row],[PRICE]]</f>
        <v>0</v>
      </c>
    </row>
    <row r="163" spans="1:5" s="17" customFormat="1" ht="18">
      <c r="A163" s="41" t="s">
        <v>843</v>
      </c>
      <c r="B163" s="42" t="s">
        <v>6</v>
      </c>
      <c r="C163" s="46">
        <v>25</v>
      </c>
      <c r="D163" s="41"/>
      <c r="E163" s="44">
        <f>Table70[[#This Row],[PRICE]]*Table70[[#This Row],[QTY ORDERED ]]</f>
        <v>0</v>
      </c>
    </row>
    <row r="164" spans="1:5" s="17" customFormat="1" ht="18">
      <c r="A164" s="56" t="s">
        <v>1094</v>
      </c>
      <c r="B164" s="42" t="s">
        <v>6</v>
      </c>
      <c r="C164" s="46">
        <v>39</v>
      </c>
      <c r="D164" s="41"/>
      <c r="E164" s="47">
        <f>Table70[[#This Row],[QTY ORDERED ]]*Table70[[#This Row],[PRICE]]</f>
        <v>0</v>
      </c>
    </row>
    <row r="165" spans="1:5" s="17" customFormat="1" ht="18">
      <c r="A165" s="48" t="s">
        <v>1347</v>
      </c>
      <c r="B165" s="42" t="s">
        <v>6</v>
      </c>
      <c r="C165" s="46">
        <v>15</v>
      </c>
      <c r="D165" s="41"/>
      <c r="E165" s="44"/>
    </row>
    <row r="166" spans="1:5" s="17" customFormat="1" ht="18">
      <c r="A166" s="136" t="s">
        <v>1348</v>
      </c>
      <c r="B166" s="42" t="s">
        <v>6</v>
      </c>
      <c r="C166" s="46">
        <v>59</v>
      </c>
      <c r="D166" s="41"/>
      <c r="E166" s="44"/>
    </row>
    <row r="167" spans="1:5" s="17" customFormat="1" ht="18">
      <c r="A167" s="48" t="s">
        <v>1072</v>
      </c>
      <c r="B167" s="42" t="s">
        <v>6</v>
      </c>
      <c r="C167" s="46">
        <v>35</v>
      </c>
      <c r="D167" s="41"/>
      <c r="E167" s="44">
        <f>Table70[[#This Row],[QTY ORDERED ]]*Table70[[#This Row],[PRICE]]</f>
        <v>0</v>
      </c>
    </row>
    <row r="168" spans="1:5" s="17" customFormat="1" ht="18">
      <c r="A168" s="41" t="s">
        <v>1134</v>
      </c>
      <c r="B168" s="42" t="s">
        <v>6</v>
      </c>
      <c r="C168" s="46">
        <v>27</v>
      </c>
      <c r="D168" s="41"/>
      <c r="E168" s="44">
        <f>Table70[[#This Row],[QTY ORDERED ]]*Table70[[#This Row],[PRICE]]</f>
        <v>0</v>
      </c>
    </row>
    <row r="169" spans="1:5" s="17" customFormat="1" ht="18">
      <c r="A169" s="41" t="s">
        <v>139</v>
      </c>
      <c r="B169" s="42" t="s">
        <v>6</v>
      </c>
      <c r="C169" s="43">
        <v>19</v>
      </c>
      <c r="D169" s="41"/>
      <c r="E169" s="44">
        <f>Table70[[#This Row],[QTY ORDERED ]]*Table70[[#This Row],[PRICE]]</f>
        <v>0</v>
      </c>
    </row>
    <row r="170" spans="1:5" s="17" customFormat="1" ht="18">
      <c r="A170" s="41" t="s">
        <v>1095</v>
      </c>
      <c r="B170" s="42" t="s">
        <v>6</v>
      </c>
      <c r="C170" s="46">
        <v>25</v>
      </c>
      <c r="D170" s="41"/>
      <c r="E170" s="44">
        <f>Table70[[#This Row],[QTY ORDERED ]]*Table70[[#This Row],[PRICE]]</f>
        <v>0</v>
      </c>
    </row>
    <row r="171" spans="1:5" s="17" customFormat="1" ht="18">
      <c r="A171" s="41" t="s">
        <v>1118</v>
      </c>
      <c r="B171" s="42" t="s">
        <v>6</v>
      </c>
      <c r="C171" s="46">
        <v>27</v>
      </c>
      <c r="D171" s="41"/>
      <c r="E171" s="44">
        <f>Table70[[#This Row],[QTY ORDERED ]]*Table70[[#This Row],[PRICE]]</f>
        <v>0</v>
      </c>
    </row>
    <row r="172" spans="1:5" s="17" customFormat="1" ht="18">
      <c r="A172" s="48" t="s">
        <v>1071</v>
      </c>
      <c r="B172" s="42" t="s">
        <v>6</v>
      </c>
      <c r="C172" s="46">
        <v>35</v>
      </c>
      <c r="D172" s="41"/>
      <c r="E172" s="44">
        <f>Table70[[#This Row],[QTY ORDERED ]]*Table70[[#This Row],[PRICE]]</f>
        <v>0</v>
      </c>
    </row>
    <row r="173" spans="1:5" s="17" customFormat="1" ht="18">
      <c r="A173" s="136" t="s">
        <v>1349</v>
      </c>
      <c r="B173" s="42" t="s">
        <v>6</v>
      </c>
      <c r="C173" s="43">
        <v>25</v>
      </c>
      <c r="D173" s="41"/>
      <c r="E173" s="44"/>
    </row>
    <row r="174" spans="1:5" s="17" customFormat="1" ht="18">
      <c r="A174" s="41" t="s">
        <v>1088</v>
      </c>
      <c r="B174" s="42" t="s">
        <v>6</v>
      </c>
      <c r="C174" s="43">
        <v>27</v>
      </c>
      <c r="D174" s="41"/>
      <c r="E174" s="44">
        <f>Table70[[#This Row],[QTY ORDERED ]]*Table70[[#This Row],[PRICE]]</f>
        <v>0</v>
      </c>
    </row>
    <row r="175" spans="1:5" s="17" customFormat="1" ht="18">
      <c r="A175" s="41" t="s">
        <v>1086</v>
      </c>
      <c r="B175" s="42" t="s">
        <v>6</v>
      </c>
      <c r="C175" s="46">
        <v>22</v>
      </c>
      <c r="D175" s="41"/>
      <c r="E175" s="47">
        <f>Table70[[#This Row],[QTY ORDERED ]]*Table70[[#This Row],[PRICE]]</f>
        <v>0</v>
      </c>
    </row>
    <row r="176" spans="1:5" s="17" customFormat="1" ht="18">
      <c r="A176" s="49" t="s">
        <v>1172</v>
      </c>
      <c r="B176" s="37"/>
      <c r="C176" s="38"/>
      <c r="D176" s="39"/>
      <c r="E176" s="40"/>
    </row>
    <row r="177" spans="1:5" s="17" customFormat="1" ht="18">
      <c r="A177" s="48" t="s">
        <v>818</v>
      </c>
      <c r="B177" s="42" t="s">
        <v>6</v>
      </c>
      <c r="C177" s="46">
        <v>15</v>
      </c>
      <c r="D177" s="41"/>
      <c r="E177" s="47">
        <f>Table70[[#This Row],[PRICE]]*Table70[[#This Row],[QTY ORDERED ]]</f>
        <v>0</v>
      </c>
    </row>
    <row r="178" spans="1:5" s="17" customFormat="1" ht="18">
      <c r="A178" s="136" t="s">
        <v>541</v>
      </c>
      <c r="B178" s="57" t="s">
        <v>6</v>
      </c>
      <c r="C178" s="47">
        <v>15</v>
      </c>
      <c r="D178" s="48"/>
      <c r="E178" s="47">
        <f>Table70[[#This Row],[PRICE]]*Table70[[#This Row],[QTY ORDERED ]]</f>
        <v>0</v>
      </c>
    </row>
    <row r="179" spans="1:5" s="17" customFormat="1" ht="18">
      <c r="A179" s="41" t="s">
        <v>478</v>
      </c>
      <c r="B179" s="42" t="s">
        <v>6</v>
      </c>
      <c r="C179" s="46">
        <v>22</v>
      </c>
      <c r="D179" s="41"/>
      <c r="E179" s="47">
        <f>Table70[[#This Row],[QTY ORDERED ]]*Table70[[#This Row],[PRICE]]</f>
        <v>0</v>
      </c>
    </row>
    <row r="180" spans="1:5" s="17" customFormat="1" ht="18">
      <c r="A180" s="163" t="s">
        <v>819</v>
      </c>
      <c r="B180" s="42" t="s">
        <v>6</v>
      </c>
      <c r="C180" s="46">
        <v>19</v>
      </c>
      <c r="D180" s="41"/>
      <c r="E180" s="47">
        <f>Table70[[#This Row],[QTY ORDERED ]]*Table70[[#This Row],[PRICE]]</f>
        <v>0</v>
      </c>
    </row>
    <row r="181" spans="1:5" s="308" customFormat="1" ht="18">
      <c r="A181" s="136" t="s">
        <v>845</v>
      </c>
      <c r="B181" s="306" t="s">
        <v>6</v>
      </c>
      <c r="C181" s="307">
        <v>29</v>
      </c>
      <c r="D181" s="136"/>
      <c r="E181" s="307"/>
    </row>
    <row r="182" spans="1:5" s="308" customFormat="1" ht="18">
      <c r="A182" s="136" t="s">
        <v>540</v>
      </c>
      <c r="B182" s="306" t="s">
        <v>6</v>
      </c>
      <c r="C182" s="307">
        <v>15</v>
      </c>
      <c r="D182" s="136"/>
      <c r="E182" s="307"/>
    </row>
    <row r="183" spans="1:5" s="17" customFormat="1" ht="18">
      <c r="A183" s="48" t="s">
        <v>1301</v>
      </c>
      <c r="B183" s="42" t="s">
        <v>6</v>
      </c>
      <c r="C183" s="46">
        <v>15</v>
      </c>
      <c r="D183" s="41"/>
      <c r="E183" s="47">
        <f>Table70[[#This Row],[PRICE]]*Table70[[#This Row],[QTY ORDERED ]]</f>
        <v>0</v>
      </c>
    </row>
    <row r="184" spans="1:5" s="17" customFormat="1" ht="18">
      <c r="A184" s="48" t="s">
        <v>1302</v>
      </c>
      <c r="B184" s="42" t="s">
        <v>6</v>
      </c>
      <c r="C184" s="46">
        <v>15</v>
      </c>
      <c r="D184" s="41"/>
      <c r="E184" s="47">
        <f>Table70[[#This Row],[PRICE]]*Table70[[#This Row],[QTY ORDERED ]]</f>
        <v>0</v>
      </c>
    </row>
    <row r="185" spans="1:5" s="308" customFormat="1" ht="18">
      <c r="A185" s="136" t="s">
        <v>912</v>
      </c>
      <c r="B185" s="306" t="s">
        <v>6</v>
      </c>
      <c r="C185" s="307">
        <v>25</v>
      </c>
      <c r="D185" s="136"/>
      <c r="E185" s="307"/>
    </row>
    <row r="186" spans="1:5" s="17" customFormat="1" ht="18">
      <c r="A186" s="41" t="s">
        <v>1300</v>
      </c>
      <c r="B186" s="42" t="s">
        <v>381</v>
      </c>
      <c r="C186" s="46">
        <v>9</v>
      </c>
      <c r="D186" s="41"/>
      <c r="E186" s="47">
        <f>Table70[[#This Row],[PRICE]]*Table70[[#This Row],[QTY ORDERED ]]</f>
        <v>0</v>
      </c>
    </row>
    <row r="187" spans="1:5" s="17" customFormat="1" ht="18">
      <c r="A187" s="41" t="s">
        <v>645</v>
      </c>
      <c r="B187" s="42" t="s">
        <v>6</v>
      </c>
      <c r="C187" s="46">
        <v>39.5</v>
      </c>
      <c r="D187" s="41"/>
      <c r="E187" s="47">
        <f>Table70[[#This Row],[PRICE]]*Table70[[#This Row],[QTY ORDERED ]]</f>
        <v>0</v>
      </c>
    </row>
    <row r="188" spans="1:5" s="17" customFormat="1" ht="18">
      <c r="A188" s="48" t="s">
        <v>672</v>
      </c>
      <c r="B188" s="42" t="s">
        <v>6</v>
      </c>
      <c r="C188" s="46">
        <v>25</v>
      </c>
      <c r="D188" s="41"/>
      <c r="E188" s="47">
        <f>Table70[[#This Row],[QTY ORDERED ]]*Table70[[#This Row],[PRICE]]</f>
        <v>0</v>
      </c>
    </row>
    <row r="189" spans="1:5" s="17" customFormat="1" ht="18">
      <c r="A189" s="290" t="s">
        <v>820</v>
      </c>
      <c r="B189" s="42" t="s">
        <v>6</v>
      </c>
      <c r="C189" s="46">
        <v>19</v>
      </c>
      <c r="D189" s="41"/>
      <c r="E189" s="47">
        <f>Table70[[#This Row],[QTY ORDERED ]]*Table70[[#This Row],[PRICE]]</f>
        <v>0</v>
      </c>
    </row>
    <row r="190" spans="1:5" s="310" customFormat="1" ht="18">
      <c r="A190" s="290" t="s">
        <v>821</v>
      </c>
      <c r="B190" s="57" t="s">
        <v>6</v>
      </c>
      <c r="C190" s="47">
        <v>9</v>
      </c>
      <c r="D190" s="48"/>
      <c r="E190" s="47">
        <f>Table70[[#This Row],[PRICE]]*Table70[[#This Row],[QTY ORDERED ]]</f>
        <v>0</v>
      </c>
    </row>
    <row r="191" spans="1:5" s="17" customFormat="1" ht="18">
      <c r="A191" s="290" t="s">
        <v>1040</v>
      </c>
      <c r="B191" s="42" t="s">
        <v>6</v>
      </c>
      <c r="C191" s="46">
        <v>19</v>
      </c>
      <c r="D191" s="41"/>
      <c r="E191" s="47">
        <f>Table70[[#This Row],[PRICE]]*Table70[[#This Row],[QTY ORDERED ]]</f>
        <v>0</v>
      </c>
    </row>
    <row r="192" spans="1:5" s="308" customFormat="1" ht="18">
      <c r="A192" s="136" t="s">
        <v>811</v>
      </c>
      <c r="B192" s="306" t="s">
        <v>6</v>
      </c>
      <c r="C192" s="307">
        <v>29</v>
      </c>
      <c r="D192" s="136"/>
      <c r="E192" s="307"/>
    </row>
    <row r="193" spans="1:5" s="17" customFormat="1" ht="18">
      <c r="A193" s="290" t="s">
        <v>822</v>
      </c>
      <c r="B193" s="42" t="s">
        <v>6</v>
      </c>
      <c r="C193" s="46">
        <v>19</v>
      </c>
      <c r="D193" s="41"/>
      <c r="E193" s="47">
        <f>Table70[[#This Row],[QTY ORDERED ]]*Table70[[#This Row],[PRICE]]</f>
        <v>0</v>
      </c>
    </row>
    <row r="194" spans="1:5" s="17" customFormat="1" ht="18">
      <c r="A194" s="48" t="s">
        <v>441</v>
      </c>
      <c r="B194" s="42" t="s">
        <v>6</v>
      </c>
      <c r="C194" s="46">
        <v>15</v>
      </c>
      <c r="D194" s="41"/>
      <c r="E194" s="47">
        <f>Table70[[#This Row],[QTY ORDERED ]]*Table70[[#This Row],[PRICE]]</f>
        <v>0</v>
      </c>
    </row>
    <row r="195" spans="1:5" s="310" customFormat="1" ht="18">
      <c r="A195" s="290" t="s">
        <v>1166</v>
      </c>
      <c r="B195" s="57" t="s">
        <v>6</v>
      </c>
      <c r="C195" s="44">
        <v>19</v>
      </c>
      <c r="D195" s="48"/>
      <c r="E195" s="47">
        <f>Table70[[#This Row],[QTY ORDERED ]]*Table70[[#This Row],[PRICE]]</f>
        <v>0</v>
      </c>
    </row>
    <row r="196" spans="1:5" s="308" customFormat="1" ht="18">
      <c r="A196" s="136" t="s">
        <v>1350</v>
      </c>
      <c r="B196" s="306" t="s">
        <v>6</v>
      </c>
      <c r="C196" s="307">
        <v>29</v>
      </c>
      <c r="D196" s="136"/>
      <c r="E196" s="307">
        <f>Table70[[#This Row],[QTY ORDERED ]]*Table70[[#This Row],[PRICE]]</f>
        <v>0</v>
      </c>
    </row>
    <row r="197" spans="1:5" s="17" customFormat="1" ht="18">
      <c r="A197" s="136" t="s">
        <v>542</v>
      </c>
      <c r="B197" s="42" t="s">
        <v>6</v>
      </c>
      <c r="C197" s="46">
        <v>29</v>
      </c>
      <c r="D197" s="41"/>
      <c r="E197" s="47">
        <f>Table70[[#This Row],[QTY ORDERED ]]*Table70[[#This Row],[PRICE]]</f>
        <v>0</v>
      </c>
    </row>
    <row r="198" spans="1:5" s="17" customFormat="1" ht="18">
      <c r="A198" s="41" t="s">
        <v>893</v>
      </c>
      <c r="B198" s="42" t="s">
        <v>6</v>
      </c>
      <c r="C198" s="46">
        <v>12</v>
      </c>
      <c r="D198" s="41"/>
      <c r="E198" s="47">
        <f>Table70[[#This Row],[QTY ORDERED ]]*Table70[[#This Row],[PRICE]]</f>
        <v>0</v>
      </c>
    </row>
    <row r="199" spans="1:5" s="17" customFormat="1" ht="18">
      <c r="A199" s="48" t="s">
        <v>812</v>
      </c>
      <c r="B199" s="42" t="s">
        <v>6</v>
      </c>
      <c r="C199" s="46">
        <v>8</v>
      </c>
      <c r="D199" s="41"/>
      <c r="E199" s="47">
        <f>Table70[[#This Row],[QTY ORDERED ]]*Table70[[#This Row],[PRICE]]</f>
        <v>0</v>
      </c>
    </row>
    <row r="200" spans="1:5" s="17" customFormat="1" ht="18">
      <c r="A200" s="41" t="s">
        <v>1303</v>
      </c>
      <c r="B200" s="42" t="s">
        <v>6</v>
      </c>
      <c r="C200" s="46">
        <v>15</v>
      </c>
      <c r="D200" s="41"/>
      <c r="E200" s="47">
        <f>Table70[[#This Row],[QTY ORDERED ]]*Table70[[#This Row],[PRICE]]</f>
        <v>0</v>
      </c>
    </row>
    <row r="201" spans="1:5" s="17" customFormat="1" ht="18">
      <c r="A201" s="48" t="s">
        <v>1304</v>
      </c>
      <c r="B201" s="42" t="s">
        <v>6</v>
      </c>
      <c r="C201" s="46">
        <v>19</v>
      </c>
      <c r="D201" s="41"/>
      <c r="E201" s="47">
        <f>Table70[[#This Row],[QTY ORDERED ]]*Table70[[#This Row],[PRICE]]</f>
        <v>0</v>
      </c>
    </row>
    <row r="202" spans="1:5" s="17" customFormat="1" ht="18">
      <c r="A202" s="41" t="s">
        <v>1305</v>
      </c>
      <c r="B202" s="42" t="s">
        <v>6</v>
      </c>
      <c r="C202" s="46">
        <v>19</v>
      </c>
      <c r="D202" s="41"/>
      <c r="E202" s="47">
        <f>Table70[[#This Row],[QTY ORDERED ]]*Table70[[#This Row],[PRICE]]</f>
        <v>0</v>
      </c>
    </row>
    <row r="203" spans="1:5" s="17" customFormat="1" ht="18">
      <c r="A203" s="41" t="s">
        <v>1041</v>
      </c>
      <c r="B203" s="42" t="s">
        <v>1042</v>
      </c>
      <c r="C203" s="46">
        <v>19</v>
      </c>
      <c r="D203" s="41"/>
      <c r="E203" s="47">
        <f>Table70[[#This Row],[QTY ORDERED ]]*Table70[[#This Row],[PRICE]]</f>
        <v>0</v>
      </c>
    </row>
    <row r="204" spans="1:5" s="17" customFormat="1" ht="18">
      <c r="A204" s="41" t="s">
        <v>828</v>
      </c>
      <c r="B204" s="42" t="s">
        <v>6</v>
      </c>
      <c r="C204" s="46">
        <v>9</v>
      </c>
      <c r="D204" s="41"/>
      <c r="E204" s="47">
        <f>Table70[[#This Row],[QTY ORDERED ]]*Table70[[#This Row],[PRICE]]</f>
        <v>0</v>
      </c>
    </row>
    <row r="205" spans="1:5" s="17" customFormat="1" ht="18">
      <c r="A205" s="49" t="s">
        <v>824</v>
      </c>
      <c r="B205" s="37"/>
      <c r="C205" s="38"/>
      <c r="D205" s="39"/>
      <c r="E205" s="40"/>
    </row>
    <row r="206" spans="1:5" s="17" customFormat="1" ht="18">
      <c r="A206" s="48" t="s">
        <v>830</v>
      </c>
      <c r="B206" s="42" t="s">
        <v>6</v>
      </c>
      <c r="C206" s="46">
        <v>35</v>
      </c>
      <c r="D206" s="41"/>
      <c r="E206" s="47"/>
    </row>
    <row r="207" spans="1:5" s="17" customFormat="1" ht="18">
      <c r="A207" s="41" t="s">
        <v>1306</v>
      </c>
      <c r="B207" s="42" t="s">
        <v>6</v>
      </c>
      <c r="C207" s="46">
        <v>115</v>
      </c>
      <c r="D207" s="41"/>
      <c r="E207" s="47">
        <f>Table70[[#This Row],[QTY ORDERED ]]*Table70[[#This Row],[PRICE]]</f>
        <v>0</v>
      </c>
    </row>
    <row r="208" spans="1:5" s="17" customFormat="1" ht="18">
      <c r="A208" s="48" t="s">
        <v>1351</v>
      </c>
      <c r="B208" s="42" t="s">
        <v>6</v>
      </c>
      <c r="C208" s="312"/>
      <c r="D208" s="41"/>
      <c r="E208" s="47">
        <f>Table70[[#This Row],[QTY ORDERED ]]*Table70[[#This Row],[PRICE]]</f>
        <v>0</v>
      </c>
    </row>
    <row r="209" spans="1:43" s="17" customFormat="1" ht="18">
      <c r="A209" s="41" t="s">
        <v>1352</v>
      </c>
      <c r="B209" s="42" t="s">
        <v>6</v>
      </c>
      <c r="C209" s="312"/>
      <c r="D209" s="41"/>
      <c r="E209" s="47">
        <f>Table70[[#This Row],[QTY ORDERED ]]*Table70[[#This Row],[PRICE]]</f>
        <v>0</v>
      </c>
    </row>
    <row r="210" spans="1:43" s="17" customFormat="1" ht="18">
      <c r="A210" s="41" t="s">
        <v>831</v>
      </c>
      <c r="B210" s="42" t="s">
        <v>6</v>
      </c>
      <c r="C210" s="46">
        <v>20</v>
      </c>
      <c r="D210" s="41"/>
      <c r="E210" s="47">
        <f>Table70[[#This Row],[QTY ORDERED ]]*Table70[[#This Row],[PRICE]]</f>
        <v>0</v>
      </c>
    </row>
    <row r="211" spans="1:43" s="17" customFormat="1" ht="18">
      <c r="A211" s="48" t="s">
        <v>834</v>
      </c>
      <c r="B211" s="42" t="s">
        <v>6</v>
      </c>
      <c r="C211" s="46">
        <v>22</v>
      </c>
      <c r="D211" s="41"/>
      <c r="E211" s="47">
        <f>Table70[[#This Row],[QTY ORDERED ]]*Table70[[#This Row],[PRICE]]</f>
        <v>0</v>
      </c>
    </row>
    <row r="212" spans="1:43" s="17" customFormat="1" ht="18">
      <c r="A212" s="41" t="s">
        <v>835</v>
      </c>
      <c r="B212" s="42" t="s">
        <v>6</v>
      </c>
      <c r="C212" s="46">
        <v>29</v>
      </c>
      <c r="D212" s="41"/>
      <c r="E212" s="47">
        <f>Table70[[#This Row],[QTY ORDERED ]]*Table70[[#This Row],[PRICE]]</f>
        <v>0</v>
      </c>
    </row>
    <row r="213" spans="1:43" s="17" customFormat="1" ht="18">
      <c r="A213" s="41" t="s">
        <v>832</v>
      </c>
      <c r="B213" s="42" t="s">
        <v>6</v>
      </c>
      <c r="C213" s="46">
        <v>22</v>
      </c>
      <c r="D213" s="41"/>
      <c r="E213" s="47">
        <f>Table70[[#This Row],[QTY ORDERED ]]*Table70[[#This Row],[PRICE]]</f>
        <v>0</v>
      </c>
    </row>
    <row r="214" spans="1:43" s="17" customFormat="1" ht="18">
      <c r="A214" s="41" t="s">
        <v>833</v>
      </c>
      <c r="B214" s="42" t="s">
        <v>6</v>
      </c>
      <c r="C214" s="53">
        <v>22</v>
      </c>
      <c r="D214" s="54"/>
      <c r="E214" s="47">
        <f>Table70[[#This Row],[QTY ORDERED ]]*Table70[[#This Row],[PRICE]]</f>
        <v>0</v>
      </c>
    </row>
    <row r="215" spans="1:43" s="17" customFormat="1" ht="18">
      <c r="A215" s="49" t="s">
        <v>83</v>
      </c>
      <c r="B215" s="302"/>
      <c r="C215" s="303"/>
      <c r="D215" s="294"/>
      <c r="E215" s="47"/>
    </row>
    <row r="216" spans="1:43" s="301" customFormat="1" ht="18">
      <c r="A216" s="54" t="s">
        <v>1335</v>
      </c>
      <c r="B216" s="42" t="s">
        <v>6</v>
      </c>
      <c r="C216" s="46">
        <v>27.5</v>
      </c>
      <c r="D216" s="41"/>
      <c r="E216" s="47">
        <f>Table70[[#This Row],[QTY ORDERED ]]*Table70[[#This Row],[PRICE]]</f>
        <v>0</v>
      </c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</row>
    <row r="217" spans="1:43" s="17" customFormat="1" ht="18">
      <c r="A217" s="41" t="s">
        <v>41</v>
      </c>
      <c r="B217" s="42" t="s">
        <v>6</v>
      </c>
      <c r="C217" s="43">
        <v>55</v>
      </c>
      <c r="D217" s="41"/>
      <c r="E217" s="44">
        <f>Table70[[#This Row],[PRICE]]*Table70[[#This Row],[QTY ORDERED ]]</f>
        <v>0</v>
      </c>
    </row>
    <row r="218" spans="1:43" s="17" customFormat="1" ht="18">
      <c r="A218" s="41" t="s">
        <v>1197</v>
      </c>
      <c r="B218" s="42" t="s">
        <v>6</v>
      </c>
      <c r="C218" s="43">
        <v>6</v>
      </c>
      <c r="D218" s="41"/>
      <c r="E218" s="44">
        <f>Table70[[#This Row],[QTY ORDERED ]]*Table70[[#This Row],[PRICE]]</f>
        <v>0</v>
      </c>
    </row>
    <row r="219" spans="1:43" s="17" customFormat="1" ht="18">
      <c r="A219" s="41" t="s">
        <v>1353</v>
      </c>
      <c r="B219" s="42" t="s">
        <v>6</v>
      </c>
      <c r="C219" s="43">
        <v>9</v>
      </c>
      <c r="D219" s="41"/>
      <c r="E219" s="44">
        <f>Table70[[#This Row],[QTY ORDERED ]]*Table70[[#This Row],[PRICE]]</f>
        <v>0</v>
      </c>
    </row>
    <row r="220" spans="1:43" s="17" customFormat="1" ht="18">
      <c r="A220" s="41" t="s">
        <v>40</v>
      </c>
      <c r="B220" s="42" t="s">
        <v>6</v>
      </c>
      <c r="C220" s="43">
        <v>55</v>
      </c>
      <c r="D220" s="41"/>
      <c r="E220" s="44">
        <f>Table70[[#This Row],[QTY ORDERED ]]*Table70[[#This Row],[PRICE]]</f>
        <v>0</v>
      </c>
    </row>
    <row r="221" spans="1:43" s="17" customFormat="1" ht="18">
      <c r="A221" s="41" t="s">
        <v>646</v>
      </c>
      <c r="B221" s="42" t="s">
        <v>6</v>
      </c>
      <c r="C221" s="46">
        <v>39.5</v>
      </c>
      <c r="D221" s="41"/>
      <c r="E221" s="47">
        <f>Table70[[#This Row],[QTY ORDERED ]]*Table70[[#This Row],[PRICE]]</f>
        <v>0</v>
      </c>
    </row>
    <row r="222" spans="1:43" s="17" customFormat="1" ht="18">
      <c r="A222" s="41" t="s">
        <v>647</v>
      </c>
      <c r="B222" s="42" t="s">
        <v>6</v>
      </c>
      <c r="C222" s="46">
        <v>39.5</v>
      </c>
      <c r="D222" s="41"/>
      <c r="E222" s="47">
        <f>Table70[[#This Row],[QTY ORDERED ]]*Table70[[#This Row],[PRICE]]</f>
        <v>0</v>
      </c>
    </row>
    <row r="223" spans="1:43" s="17" customFormat="1" ht="18">
      <c r="A223" s="41" t="s">
        <v>94</v>
      </c>
      <c r="B223" s="42" t="s">
        <v>6</v>
      </c>
      <c r="C223" s="43">
        <v>15</v>
      </c>
      <c r="D223" s="41"/>
      <c r="E223" s="44">
        <f>Table70[[#This Row],[PRICE]]*Table70[[#This Row],[QTY ORDERED ]]</f>
        <v>0</v>
      </c>
    </row>
    <row r="224" spans="1:43" s="17" customFormat="1" ht="18">
      <c r="A224" s="41" t="s">
        <v>42</v>
      </c>
      <c r="B224" s="42" t="s">
        <v>6</v>
      </c>
      <c r="C224" s="43">
        <v>55</v>
      </c>
      <c r="D224" s="41"/>
      <c r="E224" s="44">
        <f>Table70[[#This Row],[QTY ORDERED ]]*Table70[[#This Row],[PRICE]]</f>
        <v>0</v>
      </c>
    </row>
    <row r="225" spans="1:5" s="17" customFormat="1" ht="18">
      <c r="A225" s="41" t="s">
        <v>1092</v>
      </c>
      <c r="B225" s="42" t="s">
        <v>6</v>
      </c>
      <c r="C225" s="43">
        <v>25</v>
      </c>
      <c r="D225" s="41"/>
      <c r="E225" s="44">
        <f>Table70[[#This Row],[QTY ORDERED ]]*Table70[[#This Row],[PRICE]]</f>
        <v>0</v>
      </c>
    </row>
    <row r="226" spans="1:5" s="17" customFormat="1" ht="18">
      <c r="A226" s="41" t="s">
        <v>1135</v>
      </c>
      <c r="B226" s="42" t="s">
        <v>6</v>
      </c>
      <c r="C226" s="43">
        <v>25</v>
      </c>
      <c r="D226" s="41"/>
      <c r="E226" s="44">
        <f>Table70[[#This Row],[QTY ORDERED ]]*Table70[[#This Row],[PRICE]]</f>
        <v>0</v>
      </c>
    </row>
    <row r="227" spans="1:5" s="308" customFormat="1" ht="18">
      <c r="A227" s="136" t="s">
        <v>673</v>
      </c>
      <c r="B227" s="306" t="s">
        <v>6</v>
      </c>
      <c r="C227" s="307">
        <v>25</v>
      </c>
      <c r="D227" s="136"/>
      <c r="E227" s="307"/>
    </row>
    <row r="228" spans="1:5" s="17" customFormat="1" ht="18">
      <c r="A228" s="48" t="s">
        <v>414</v>
      </c>
      <c r="B228" s="42" t="s">
        <v>6</v>
      </c>
      <c r="C228" s="44">
        <v>55</v>
      </c>
      <c r="D228" s="48"/>
      <c r="E228" s="44">
        <f>Table70[[#This Row],[PRICE]]*Table70[[#This Row],[QTY ORDERED ]]</f>
        <v>0</v>
      </c>
    </row>
    <row r="229" spans="1:5" s="17" customFormat="1" ht="18">
      <c r="A229" s="136" t="s">
        <v>353</v>
      </c>
      <c r="B229" s="42" t="s">
        <v>6</v>
      </c>
      <c r="C229" s="46">
        <v>56.25</v>
      </c>
      <c r="D229" s="41"/>
      <c r="E229" s="47">
        <f>Table70[[#This Row],[QTY ORDERED ]]*Table70[[#This Row],[PRICE]]</f>
        <v>0</v>
      </c>
    </row>
    <row r="230" spans="1:5" s="17" customFormat="1" ht="18">
      <c r="A230" s="41" t="s">
        <v>44</v>
      </c>
      <c r="B230" s="42" t="s">
        <v>6</v>
      </c>
      <c r="C230" s="46">
        <v>55</v>
      </c>
      <c r="D230" s="41"/>
      <c r="E230" s="44">
        <f>Table70[[#This Row],[QTY ORDERED ]]*Table70[[#This Row],[PRICE]]</f>
        <v>0</v>
      </c>
    </row>
    <row r="231" spans="1:5" s="17" customFormat="1" ht="18">
      <c r="A231" s="41" t="s">
        <v>1093</v>
      </c>
      <c r="B231" s="42" t="s">
        <v>6</v>
      </c>
      <c r="C231" s="46">
        <v>35</v>
      </c>
      <c r="D231" s="41"/>
      <c r="E231" s="44">
        <f>Table70[[#This Row],[QTY ORDERED ]]*Table70[[#This Row],[PRICE]]</f>
        <v>0</v>
      </c>
    </row>
    <row r="232" spans="1:5" s="17" customFormat="1" ht="18">
      <c r="A232" s="41" t="s">
        <v>1210</v>
      </c>
      <c r="B232" s="42" t="s">
        <v>6</v>
      </c>
      <c r="C232" s="46">
        <v>24</v>
      </c>
      <c r="D232" s="41"/>
      <c r="E232" s="44">
        <f>Table70[[#This Row],[QTY ORDERED ]]*Table70[[#This Row],[PRICE]]</f>
        <v>0</v>
      </c>
    </row>
    <row r="233" spans="1:5" s="17" customFormat="1" ht="18">
      <c r="A233" s="41" t="s">
        <v>1167</v>
      </c>
      <c r="B233" s="42" t="s">
        <v>6</v>
      </c>
      <c r="C233" s="46">
        <v>25</v>
      </c>
      <c r="D233" s="41"/>
      <c r="E233" s="47">
        <f>Table70[[#This Row],[QTY ORDERED ]]*Table70[[#This Row],[PRICE]]</f>
        <v>0</v>
      </c>
    </row>
    <row r="234" spans="1:5" s="17" customFormat="1" ht="18">
      <c r="A234" s="48" t="s">
        <v>844</v>
      </c>
      <c r="B234" s="42" t="s">
        <v>6</v>
      </c>
      <c r="C234" s="46">
        <v>25</v>
      </c>
      <c r="D234" s="41"/>
      <c r="E234" s="47">
        <f>Table70[[#This Row],[QTY ORDERED ]]*Table70[[#This Row],[PRICE]]</f>
        <v>0</v>
      </c>
    </row>
    <row r="235" spans="1:5" s="17" customFormat="1" ht="18">
      <c r="A235" s="41" t="s">
        <v>373</v>
      </c>
      <c r="B235" s="42" t="s">
        <v>6</v>
      </c>
      <c r="C235" s="46">
        <v>39.5</v>
      </c>
      <c r="D235" s="41"/>
      <c r="E235" s="44">
        <f>Table70[[#This Row],[QTY ORDERED ]]*Table70[[#This Row],[PRICE]]</f>
        <v>0</v>
      </c>
    </row>
    <row r="236" spans="1:5" s="17" customFormat="1" ht="18">
      <c r="A236" s="41" t="s">
        <v>374</v>
      </c>
      <c r="B236" s="42" t="s">
        <v>6</v>
      </c>
      <c r="C236" s="46">
        <v>59</v>
      </c>
      <c r="D236" s="41"/>
      <c r="E236" s="44">
        <f>Table70[[#This Row],[QTY ORDERED ]]*Table70[[#This Row],[PRICE]]</f>
        <v>0</v>
      </c>
    </row>
    <row r="237" spans="1:5" s="17" customFormat="1" ht="18">
      <c r="A237" s="48" t="s">
        <v>1043</v>
      </c>
      <c r="B237" s="42" t="s">
        <v>6</v>
      </c>
      <c r="C237" s="46">
        <v>99</v>
      </c>
      <c r="D237" s="41"/>
      <c r="E237" s="44">
        <f>Table70[[#This Row],[QTY ORDERED ]]*Table70[[#This Row],[PRICE]]</f>
        <v>0</v>
      </c>
    </row>
    <row r="238" spans="1:5" s="17" customFormat="1" ht="18">
      <c r="A238" s="48" t="s">
        <v>1307</v>
      </c>
      <c r="B238" s="42" t="s">
        <v>6</v>
      </c>
      <c r="C238" s="43">
        <v>20</v>
      </c>
      <c r="D238" s="41"/>
      <c r="E238" s="44">
        <f>Table70[[#This Row],[QTY ORDERED ]]*Table70[[#This Row],[PRICE]]</f>
        <v>0</v>
      </c>
    </row>
    <row r="239" spans="1:5" s="310" customFormat="1" ht="18">
      <c r="A239" s="48" t="s">
        <v>676</v>
      </c>
      <c r="B239" s="57" t="s">
        <v>6</v>
      </c>
      <c r="C239" s="47">
        <v>20</v>
      </c>
      <c r="D239" s="48"/>
      <c r="E239" s="47"/>
    </row>
    <row r="240" spans="1:5" s="17" customFormat="1" ht="18">
      <c r="A240" s="45" t="s">
        <v>674</v>
      </c>
      <c r="B240" s="42" t="s">
        <v>6</v>
      </c>
      <c r="C240" s="46">
        <v>20</v>
      </c>
      <c r="D240" s="41"/>
      <c r="E240" s="47"/>
    </row>
    <row r="241" spans="1:5" s="17" customFormat="1" ht="18">
      <c r="A241" s="41" t="s">
        <v>675</v>
      </c>
      <c r="B241" s="42" t="s">
        <v>6</v>
      </c>
      <c r="C241" s="46">
        <v>20</v>
      </c>
      <c r="D241" s="41"/>
      <c r="E241" s="47">
        <f>Table70[[#This Row],[QTY ORDERED ]]*Table70[[#This Row],[PRICE]]</f>
        <v>0</v>
      </c>
    </row>
    <row r="242" spans="1:5" s="17" customFormat="1" ht="18">
      <c r="A242" s="41" t="s">
        <v>578</v>
      </c>
      <c r="B242" s="42" t="s">
        <v>366</v>
      </c>
      <c r="C242" s="43">
        <v>13.4</v>
      </c>
      <c r="D242" s="41"/>
      <c r="E242" s="44">
        <f>Table70[[#This Row],[PRICE]]*Table70[[#This Row],[QTY ORDERED ]]</f>
        <v>0</v>
      </c>
    </row>
    <row r="243" spans="1:5" s="17" customFormat="1" ht="18">
      <c r="A243" s="41" t="s">
        <v>370</v>
      </c>
      <c r="B243" s="42" t="s">
        <v>6</v>
      </c>
      <c r="C243" s="46">
        <v>29</v>
      </c>
      <c r="D243" s="41"/>
      <c r="E243" s="44">
        <f>Table70[[#This Row],[PRICE]]*Table70[[#This Row],[QTY ORDERED ]]</f>
        <v>0</v>
      </c>
    </row>
    <row r="244" spans="1:5" s="17" customFormat="1" ht="18">
      <c r="A244" s="41" t="s">
        <v>1091</v>
      </c>
      <c r="B244" s="42" t="s">
        <v>6</v>
      </c>
      <c r="C244" s="46">
        <v>20</v>
      </c>
      <c r="D244" s="41"/>
      <c r="E244" s="44">
        <f>Table70[[#This Row],[QTY ORDERED ]]*Table70[[#This Row],[PRICE]]</f>
        <v>0</v>
      </c>
    </row>
    <row r="245" spans="1:5" s="17" customFormat="1" ht="18">
      <c r="A245" s="295" t="s">
        <v>1319</v>
      </c>
      <c r="B245" s="42" t="s">
        <v>6</v>
      </c>
      <c r="C245" s="46">
        <v>39</v>
      </c>
      <c r="D245" s="41"/>
      <c r="E245" s="44">
        <f>Table70[[#This Row],[QTY ORDERED ]]*Table70[[#This Row],[PRICE]]</f>
        <v>0</v>
      </c>
    </row>
    <row r="246" spans="1:5" s="17" customFormat="1" ht="18">
      <c r="A246" s="41" t="s">
        <v>43</v>
      </c>
      <c r="B246" s="42" t="s">
        <v>6</v>
      </c>
      <c r="C246" s="43">
        <v>55</v>
      </c>
      <c r="D246" s="41"/>
      <c r="E246" s="44">
        <f>Table70[[#This Row],[QTY ORDERED ]]*Table70[[#This Row],[PRICE]]</f>
        <v>0</v>
      </c>
    </row>
    <row r="247" spans="1:5" s="17" customFormat="1" ht="18">
      <c r="A247" s="49" t="s">
        <v>84</v>
      </c>
      <c r="B247" s="37"/>
      <c r="C247" s="38"/>
      <c r="D247" s="39"/>
      <c r="E247" s="38"/>
    </row>
    <row r="248" spans="1:5" s="17" customFormat="1" ht="18">
      <c r="A248" s="49" t="s">
        <v>455</v>
      </c>
      <c r="B248" s="37"/>
      <c r="C248" s="38"/>
      <c r="D248" s="39"/>
      <c r="E248" s="38"/>
    </row>
    <row r="249" spans="1:5" s="17" customFormat="1" ht="18">
      <c r="A249" s="41" t="s">
        <v>442</v>
      </c>
      <c r="B249" s="42" t="s">
        <v>6</v>
      </c>
      <c r="C249" s="43">
        <v>45</v>
      </c>
      <c r="D249" s="41"/>
      <c r="E249" s="44">
        <f>Table70[[#This Row],[QTY ORDERED ]]*Table70[[#This Row],[PRICE]]</f>
        <v>0</v>
      </c>
    </row>
    <row r="250" spans="1:5" s="17" customFormat="1" ht="18">
      <c r="A250" s="75" t="s">
        <v>443</v>
      </c>
      <c r="B250" s="42" t="s">
        <v>6</v>
      </c>
      <c r="C250" s="53">
        <v>249</v>
      </c>
      <c r="D250" s="54"/>
      <c r="E250" s="44">
        <f>Table70[[#This Row],[QTY ORDERED ]]*Table70[[#This Row],[PRICE]]</f>
        <v>0</v>
      </c>
    </row>
    <row r="251" spans="1:5" s="17" customFormat="1" ht="18">
      <c r="A251" s="75" t="s">
        <v>1044</v>
      </c>
      <c r="B251" s="42" t="s">
        <v>6</v>
      </c>
      <c r="C251" s="53">
        <v>42</v>
      </c>
      <c r="D251" s="54"/>
      <c r="E251" s="44">
        <f>Table70[[#This Row],[QTY ORDERED ]]*Table70[[#This Row],[PRICE]]</f>
        <v>0</v>
      </c>
    </row>
    <row r="252" spans="1:5" s="17" customFormat="1" ht="18">
      <c r="A252" s="157" t="s">
        <v>1073</v>
      </c>
      <c r="B252" s="42" t="s">
        <v>6</v>
      </c>
      <c r="C252" s="53">
        <v>42</v>
      </c>
      <c r="D252" s="54"/>
      <c r="E252" s="44">
        <f>Table70[[#This Row],[QTY ORDERED ]]*Table70[[#This Row],[PRICE]]</f>
        <v>0</v>
      </c>
    </row>
    <row r="253" spans="1:5" s="17" customFormat="1" ht="18">
      <c r="A253" s="49" t="s">
        <v>456</v>
      </c>
      <c r="B253" s="37"/>
      <c r="C253" s="38"/>
      <c r="D253" s="39"/>
      <c r="E253" s="38"/>
    </row>
    <row r="254" spans="1:5" s="17" customFormat="1" ht="18">
      <c r="A254" s="41" t="s">
        <v>444</v>
      </c>
      <c r="B254" s="42" t="s">
        <v>6</v>
      </c>
      <c r="C254" s="53">
        <v>45</v>
      </c>
      <c r="D254" s="54"/>
      <c r="E254" s="44">
        <f>Table70[[#This Row],[QTY ORDERED ]]*Table70[[#This Row],[PRICE]]</f>
        <v>0</v>
      </c>
    </row>
    <row r="255" spans="1:5" s="17" customFormat="1" ht="18">
      <c r="A255" s="41" t="s">
        <v>855</v>
      </c>
      <c r="B255" s="42" t="s">
        <v>6</v>
      </c>
      <c r="C255" s="53">
        <v>21</v>
      </c>
      <c r="D255" s="54"/>
      <c r="E255" s="44">
        <f>Table70[[#This Row],[QTY ORDERED ]]*Table70[[#This Row],[PRICE]]</f>
        <v>0</v>
      </c>
    </row>
    <row r="256" spans="1:5" s="17" customFormat="1" ht="18">
      <c r="A256" s="41" t="s">
        <v>1138</v>
      </c>
      <c r="B256" s="42" t="s">
        <v>6</v>
      </c>
      <c r="C256" s="53">
        <v>22</v>
      </c>
      <c r="D256" s="54"/>
      <c r="E256" s="44">
        <f>Table70[[#This Row],[QTY ORDERED ]]*Table70[[#This Row],[PRICE]]</f>
        <v>0</v>
      </c>
    </row>
    <row r="257" spans="1:5" s="17" customFormat="1" ht="18">
      <c r="A257" s="41" t="s">
        <v>1136</v>
      </c>
      <c r="B257" s="42" t="s">
        <v>6</v>
      </c>
      <c r="C257" s="53">
        <v>22</v>
      </c>
      <c r="D257" s="54"/>
      <c r="E257" s="44">
        <f>Table70[[#This Row],[QTY ORDERED ]]*Table70[[#This Row],[PRICE]]</f>
        <v>0</v>
      </c>
    </row>
    <row r="258" spans="1:5" s="17" customFormat="1" ht="18">
      <c r="A258" s="41" t="s">
        <v>1137</v>
      </c>
      <c r="B258" s="42" t="s">
        <v>6</v>
      </c>
      <c r="C258" s="53">
        <v>21</v>
      </c>
      <c r="D258" s="54"/>
      <c r="E258" s="44">
        <f>Table70[[#This Row],[QTY ORDERED ]]*Table70[[#This Row],[PRICE]]</f>
        <v>0</v>
      </c>
    </row>
    <row r="259" spans="1:5" s="17" customFormat="1" ht="18">
      <c r="A259" s="41" t="s">
        <v>445</v>
      </c>
      <c r="B259" s="42" t="s">
        <v>6</v>
      </c>
      <c r="C259" s="46">
        <v>58</v>
      </c>
      <c r="D259" s="41"/>
      <c r="E259" s="44">
        <f>Table70[[#This Row],[QTY ORDERED ]]*Table70[[#This Row],[PRICE]]</f>
        <v>0</v>
      </c>
    </row>
    <row r="260" spans="1:5" s="308" customFormat="1" ht="18">
      <c r="A260" s="136" t="s">
        <v>446</v>
      </c>
      <c r="B260" s="306" t="s">
        <v>6</v>
      </c>
      <c r="C260" s="309">
        <v>195</v>
      </c>
      <c r="D260" s="136"/>
      <c r="E260" s="309"/>
    </row>
    <row r="261" spans="1:5" s="308" customFormat="1" ht="18">
      <c r="A261" s="157" t="s">
        <v>447</v>
      </c>
      <c r="B261" s="306" t="s">
        <v>6</v>
      </c>
      <c r="C261" s="313">
        <v>16.489999999999998</v>
      </c>
      <c r="D261" s="157"/>
      <c r="E261" s="307"/>
    </row>
    <row r="262" spans="1:5" s="17" customFormat="1" ht="18">
      <c r="A262" s="54" t="s">
        <v>1171</v>
      </c>
      <c r="B262" s="42" t="s">
        <v>6</v>
      </c>
      <c r="C262" s="53">
        <v>12</v>
      </c>
      <c r="D262" s="54"/>
      <c r="E262" s="47">
        <f>Table70[[#This Row],[QTY ORDERED ]]*Table70[[#This Row],[PRICE]]</f>
        <v>0</v>
      </c>
    </row>
    <row r="263" spans="1:5" s="308" customFormat="1" ht="18">
      <c r="A263" s="157" t="s">
        <v>464</v>
      </c>
      <c r="B263" s="306" t="s">
        <v>6</v>
      </c>
      <c r="C263" s="313">
        <v>12</v>
      </c>
      <c r="D263" s="157"/>
      <c r="E263" s="307"/>
    </row>
    <row r="264" spans="1:5" s="17" customFormat="1" ht="18">
      <c r="A264" s="49" t="s">
        <v>457</v>
      </c>
      <c r="B264" s="37"/>
      <c r="C264" s="58"/>
      <c r="D264" s="59"/>
      <c r="E264" s="38"/>
    </row>
    <row r="265" spans="1:5" s="17" customFormat="1" ht="18">
      <c r="A265" s="54" t="s">
        <v>448</v>
      </c>
      <c r="B265" s="42" t="s">
        <v>6</v>
      </c>
      <c r="C265" s="53">
        <v>19</v>
      </c>
      <c r="D265" s="54"/>
      <c r="E265" s="47">
        <f>Table70[[#This Row],[QTY ORDERED ]]*Table70[[#This Row],[PRICE]]</f>
        <v>0</v>
      </c>
    </row>
    <row r="266" spans="1:5" s="308" customFormat="1" ht="18">
      <c r="A266" s="157" t="s">
        <v>853</v>
      </c>
      <c r="B266" s="306" t="s">
        <v>6</v>
      </c>
      <c r="C266" s="313">
        <v>20</v>
      </c>
      <c r="D266" s="157"/>
      <c r="E266" s="307"/>
    </row>
    <row r="267" spans="1:5" s="17" customFormat="1" ht="18">
      <c r="A267" s="75" t="s">
        <v>851</v>
      </c>
      <c r="B267" s="42" t="s">
        <v>6</v>
      </c>
      <c r="C267" s="53">
        <v>20</v>
      </c>
      <c r="D267" s="54"/>
      <c r="E267" s="47">
        <f>Table70[[#This Row],[QTY ORDERED ]]*Table70[[#This Row],[PRICE]]</f>
        <v>0</v>
      </c>
    </row>
    <row r="268" spans="1:5" s="308" customFormat="1" ht="18">
      <c r="A268" s="157" t="s">
        <v>852</v>
      </c>
      <c r="B268" s="306" t="s">
        <v>6</v>
      </c>
      <c r="C268" s="313">
        <v>20</v>
      </c>
      <c r="D268" s="157"/>
      <c r="E268" s="307">
        <f>Table70[[#This Row],[QTY ORDERED ]]*Table70[[#This Row],[PRICE]]</f>
        <v>0</v>
      </c>
    </row>
    <row r="269" spans="1:5" s="17" customFormat="1" ht="18">
      <c r="A269" s="75" t="s">
        <v>449</v>
      </c>
      <c r="B269" s="42" t="s">
        <v>6</v>
      </c>
      <c r="C269" s="53">
        <v>19</v>
      </c>
      <c r="D269" s="54"/>
      <c r="E269" s="47">
        <f>Table70[[#This Row],[QTY ORDERED ]]*Table70[[#This Row],[PRICE]]</f>
        <v>0</v>
      </c>
    </row>
    <row r="270" spans="1:5" s="17" customFormat="1" ht="18">
      <c r="A270" s="75" t="s">
        <v>450</v>
      </c>
      <c r="B270" s="42" t="s">
        <v>6</v>
      </c>
      <c r="C270" s="53">
        <v>19.5</v>
      </c>
      <c r="D270" s="54"/>
      <c r="E270" s="47">
        <f>Table70[[#This Row],[QTY ORDERED ]]*Table70[[#This Row],[PRICE]]</f>
        <v>0</v>
      </c>
    </row>
    <row r="271" spans="1:5" s="308" customFormat="1" ht="18">
      <c r="A271" s="157" t="s">
        <v>913</v>
      </c>
      <c r="B271" s="306" t="s">
        <v>6</v>
      </c>
      <c r="C271" s="313">
        <v>19</v>
      </c>
      <c r="D271" s="157"/>
      <c r="E271" s="307"/>
    </row>
    <row r="272" spans="1:5" s="17" customFormat="1" ht="18">
      <c r="A272" s="75" t="s">
        <v>451</v>
      </c>
      <c r="B272" s="42" t="s">
        <v>6</v>
      </c>
      <c r="C272" s="53">
        <v>17.5</v>
      </c>
      <c r="D272" s="54"/>
      <c r="E272" s="47">
        <f>Table70[[#This Row],[QTY ORDERED ]]*Table70[[#This Row],[PRICE]]</f>
        <v>0</v>
      </c>
    </row>
    <row r="273" spans="1:5" s="17" customFormat="1" ht="18">
      <c r="A273" s="75" t="s">
        <v>452</v>
      </c>
      <c r="B273" s="42" t="s">
        <v>6</v>
      </c>
      <c r="C273" s="53">
        <v>19</v>
      </c>
      <c r="D273" s="54"/>
      <c r="E273" s="47">
        <f>Table70[[#This Row],[QTY ORDERED ]]*Table70[[#This Row],[PRICE]]</f>
        <v>0</v>
      </c>
    </row>
    <row r="274" spans="1:5" s="308" customFormat="1" ht="18">
      <c r="A274" s="157" t="s">
        <v>1354</v>
      </c>
      <c r="B274" s="306" t="s">
        <v>6</v>
      </c>
      <c r="C274" s="313">
        <v>22</v>
      </c>
      <c r="D274" s="157"/>
      <c r="E274" s="307"/>
    </row>
    <row r="275" spans="1:5" s="17" customFormat="1" ht="18">
      <c r="A275" s="75" t="s">
        <v>453</v>
      </c>
      <c r="B275" s="42" t="s">
        <v>6</v>
      </c>
      <c r="C275" s="53">
        <v>17.5</v>
      </c>
      <c r="D275" s="54"/>
      <c r="E275" s="47">
        <f>Table70[[#This Row],[QTY ORDERED ]]*Table70[[#This Row],[PRICE]]</f>
        <v>0</v>
      </c>
    </row>
    <row r="276" spans="1:5" s="17" customFormat="1" ht="18">
      <c r="A276" s="75" t="s">
        <v>454</v>
      </c>
      <c r="B276" s="42" t="s">
        <v>6</v>
      </c>
      <c r="C276" s="53">
        <v>18</v>
      </c>
      <c r="D276" s="54"/>
      <c r="E276" s="47">
        <f>Table70[[#This Row],[QTY ORDERED ]]*Table70[[#This Row],[PRICE]]</f>
        <v>0</v>
      </c>
    </row>
    <row r="277" spans="1:5" s="17" customFormat="1" ht="18">
      <c r="A277" s="75" t="s">
        <v>469</v>
      </c>
      <c r="B277" s="42" t="s">
        <v>6</v>
      </c>
      <c r="C277" s="53">
        <v>21</v>
      </c>
      <c r="D277" s="54"/>
      <c r="E277" s="47">
        <f>Table70[[#This Row],[QTY ORDERED ]]*Table70[[#This Row],[PRICE]]</f>
        <v>0</v>
      </c>
    </row>
    <row r="278" spans="1:5" s="17" customFormat="1" ht="18">
      <c r="A278" s="75" t="s">
        <v>470</v>
      </c>
      <c r="B278" s="42" t="s">
        <v>6</v>
      </c>
      <c r="C278" s="53">
        <v>21</v>
      </c>
      <c r="D278" s="54"/>
      <c r="E278" s="47">
        <f>Table70[[#This Row],[QTY ORDERED ]]*Table70[[#This Row],[PRICE]]</f>
        <v>0</v>
      </c>
    </row>
    <row r="279" spans="1:5" s="17" customFormat="1" ht="18">
      <c r="A279" s="75" t="s">
        <v>471</v>
      </c>
      <c r="B279" s="42" t="s">
        <v>6</v>
      </c>
      <c r="C279" s="53">
        <v>21</v>
      </c>
      <c r="D279" s="54"/>
      <c r="E279" s="47">
        <f>Table70[[#This Row],[QTY ORDERED ]]*Table70[[#This Row],[PRICE]]</f>
        <v>0</v>
      </c>
    </row>
    <row r="280" spans="1:5" s="17" customFormat="1" ht="18">
      <c r="A280" s="75" t="s">
        <v>472</v>
      </c>
      <c r="B280" s="42" t="s">
        <v>6</v>
      </c>
      <c r="C280" s="53">
        <v>21</v>
      </c>
      <c r="D280" s="54"/>
      <c r="E280" s="47">
        <f>Table70[[#This Row],[QTY ORDERED ]]*Table70[[#This Row],[PRICE]]</f>
        <v>0</v>
      </c>
    </row>
    <row r="281" spans="1:5" s="17" customFormat="1" ht="18">
      <c r="A281" s="75" t="s">
        <v>473</v>
      </c>
      <c r="B281" s="42" t="s">
        <v>6</v>
      </c>
      <c r="C281" s="53">
        <v>21</v>
      </c>
      <c r="D281" s="54"/>
      <c r="E281" s="47">
        <f>Table70[[#This Row],[QTY ORDERED ]]*Table70[[#This Row],[PRICE]]</f>
        <v>0</v>
      </c>
    </row>
    <row r="282" spans="1:5" s="17" customFormat="1" ht="18">
      <c r="A282" s="54" t="s">
        <v>466</v>
      </c>
      <c r="B282" s="42" t="s">
        <v>6</v>
      </c>
      <c r="C282" s="53">
        <v>12</v>
      </c>
      <c r="D282" s="54"/>
      <c r="E282" s="47">
        <f>Table70[[#This Row],[QTY ORDERED ]]*Table70[[#This Row],[PRICE]]</f>
        <v>0</v>
      </c>
    </row>
    <row r="283" spans="1:5" s="17" customFormat="1" ht="18">
      <c r="A283" s="78" t="s">
        <v>1168</v>
      </c>
      <c r="B283" s="42" t="s">
        <v>6</v>
      </c>
      <c r="C283" s="53">
        <v>19</v>
      </c>
      <c r="D283" s="54"/>
      <c r="E283" s="47">
        <f>Table70[[#This Row],[QTY ORDERED ]]*Table70[[#This Row],[PRICE]]</f>
        <v>0</v>
      </c>
    </row>
    <row r="284" spans="1:5" s="308" customFormat="1" ht="18">
      <c r="A284" s="136" t="s">
        <v>368</v>
      </c>
      <c r="B284" s="306" t="s">
        <v>6</v>
      </c>
      <c r="C284" s="309">
        <v>18.5</v>
      </c>
      <c r="D284" s="136"/>
      <c r="E284" s="309"/>
    </row>
    <row r="285" spans="1:5" s="17" customFormat="1" ht="18">
      <c r="A285" s="49" t="s">
        <v>150</v>
      </c>
      <c r="B285" s="37"/>
      <c r="C285" s="58"/>
      <c r="D285" s="59"/>
      <c r="E285" s="38"/>
    </row>
    <row r="286" spans="1:5" s="17" customFormat="1" ht="18">
      <c r="A286" s="54" t="s">
        <v>577</v>
      </c>
      <c r="B286" s="42" t="s">
        <v>6</v>
      </c>
      <c r="C286" s="53">
        <v>15</v>
      </c>
      <c r="D286" s="54"/>
      <c r="E286" s="47">
        <f>Table70[[#This Row],[QTY ORDERED ]]*Table70[[#This Row],[PRICE]]</f>
        <v>0</v>
      </c>
    </row>
    <row r="287" spans="1:5" s="17" customFormat="1" ht="16.899999999999999" customHeight="1">
      <c r="A287" s="54" t="s">
        <v>459</v>
      </c>
      <c r="B287" s="42" t="s">
        <v>6</v>
      </c>
      <c r="C287" s="53">
        <v>19</v>
      </c>
      <c r="D287" s="54"/>
      <c r="E287" s="47">
        <f>Table70[[#This Row],[QTY ORDERED ]]*Table70[[#This Row],[PRICE]]</f>
        <v>0</v>
      </c>
    </row>
    <row r="288" spans="1:5" s="17" customFormat="1" ht="18">
      <c r="A288" s="54" t="s">
        <v>460</v>
      </c>
      <c r="B288" s="42" t="s">
        <v>6</v>
      </c>
      <c r="C288" s="53">
        <v>23.5</v>
      </c>
      <c r="D288" s="52"/>
      <c r="E288" s="47">
        <f>Table70[[#This Row],[QTY ORDERED ]]*Table70[[#This Row],[PRICE]]</f>
        <v>0</v>
      </c>
    </row>
    <row r="289" spans="1:5" s="17" customFormat="1" ht="18">
      <c r="A289" s="54" t="s">
        <v>854</v>
      </c>
      <c r="B289" s="42" t="s">
        <v>6</v>
      </c>
      <c r="C289" s="53">
        <v>19</v>
      </c>
      <c r="D289" s="54"/>
      <c r="E289" s="47">
        <f>Table70[[#This Row],[QTY ORDERED ]]*Table70[[#This Row],[PRICE]]</f>
        <v>0</v>
      </c>
    </row>
    <row r="290" spans="1:5" s="308" customFormat="1" ht="18">
      <c r="A290" s="157" t="s">
        <v>458</v>
      </c>
      <c r="B290" s="306" t="s">
        <v>6</v>
      </c>
      <c r="C290" s="313">
        <v>15</v>
      </c>
      <c r="D290" s="157"/>
      <c r="E290" s="307"/>
    </row>
    <row r="291" spans="1:5" s="17" customFormat="1" ht="18">
      <c r="A291" s="54" t="s">
        <v>1169</v>
      </c>
      <c r="B291" s="42" t="s">
        <v>6</v>
      </c>
      <c r="C291" s="53">
        <v>12</v>
      </c>
      <c r="D291" s="54"/>
      <c r="E291" s="47">
        <f>Table70[[#This Row],[QTY ORDERED ]]*Table70[[#This Row],[PRICE]]</f>
        <v>0</v>
      </c>
    </row>
    <row r="292" spans="1:5" s="17" customFormat="1" ht="18">
      <c r="A292" s="75" t="s">
        <v>1170</v>
      </c>
      <c r="B292" s="42" t="s">
        <v>6</v>
      </c>
      <c r="C292" s="53">
        <v>12</v>
      </c>
      <c r="D292" s="54"/>
      <c r="E292" s="47">
        <f>Table70[[#This Row],[PRICE]]*Table70[[#This Row],[QTY ORDERED ]]</f>
        <v>0</v>
      </c>
    </row>
    <row r="293" spans="1:5" s="17" customFormat="1" ht="18">
      <c r="A293" s="54"/>
      <c r="B293" s="445" t="s">
        <v>149</v>
      </c>
      <c r="C293" s="445"/>
      <c r="D293" s="445"/>
      <c r="E293" s="60">
        <f>SUM(Table70[TOTAL])</f>
        <v>0</v>
      </c>
    </row>
    <row r="294" spans="1:5" s="17" customFormat="1" ht="16.5">
      <c r="A294" s="19"/>
      <c r="B294" s="20"/>
      <c r="C294" s="21"/>
      <c r="D294" s="19"/>
      <c r="E294" s="144"/>
    </row>
    <row r="295" spans="1:5" s="17" customFormat="1" ht="16.5">
      <c r="A295" s="19"/>
      <c r="B295" s="20"/>
      <c r="C295" s="21"/>
      <c r="D295" s="19"/>
      <c r="E295" s="25"/>
    </row>
    <row r="296" spans="1:5" s="17" customFormat="1" ht="16.5">
      <c r="A296" s="19"/>
      <c r="B296" s="20"/>
      <c r="C296" s="21"/>
      <c r="D296" s="19"/>
      <c r="E296" s="25"/>
    </row>
    <row r="297" spans="1:5" s="17" customFormat="1" ht="16.5">
      <c r="A297" s="19"/>
      <c r="B297" s="20"/>
      <c r="C297" s="21"/>
      <c r="D297" s="19"/>
      <c r="E297" s="25"/>
    </row>
    <row r="298" spans="1:5" s="17" customFormat="1" ht="16.5">
      <c r="A298" s="19"/>
      <c r="B298" s="20"/>
      <c r="C298" s="21"/>
      <c r="D298" s="19"/>
      <c r="E298" s="25"/>
    </row>
    <row r="299" spans="1:5" s="17" customFormat="1" ht="16.5">
      <c r="A299" s="19"/>
      <c r="B299" s="20"/>
      <c r="C299" s="21"/>
      <c r="D299" s="19"/>
      <c r="E299" s="25"/>
    </row>
    <row r="300" spans="1:5" s="17" customFormat="1" ht="16.5">
      <c r="A300" s="19"/>
      <c r="B300" s="20"/>
      <c r="C300" s="21"/>
      <c r="D300" s="19"/>
      <c r="E300" s="25"/>
    </row>
    <row r="301" spans="1:5" s="17" customFormat="1" ht="16.5">
      <c r="A301" s="19"/>
      <c r="B301" s="20"/>
      <c r="C301" s="21"/>
      <c r="D301" s="19"/>
      <c r="E301" s="25"/>
    </row>
    <row r="302" spans="1:5" s="17" customFormat="1" ht="16.5">
      <c r="A302" s="19"/>
      <c r="B302" s="20"/>
      <c r="C302" s="21"/>
      <c r="D302" s="19"/>
      <c r="E302" s="25"/>
    </row>
    <row r="303" spans="1:5" s="17" customFormat="1" ht="16.5">
      <c r="A303" s="19"/>
      <c r="B303" s="20"/>
      <c r="C303" s="21"/>
      <c r="D303" s="19"/>
      <c r="E303" s="25"/>
    </row>
    <row r="304" spans="1:5" s="17" customFormat="1" ht="16.5">
      <c r="A304" s="19"/>
      <c r="B304" s="20"/>
      <c r="C304" s="21"/>
      <c r="D304" s="19"/>
      <c r="E304" s="25"/>
    </row>
    <row r="305" spans="1:5" s="17" customFormat="1" ht="16.5">
      <c r="A305" s="19"/>
      <c r="B305" s="20"/>
      <c r="C305" s="21"/>
      <c r="D305" s="19"/>
      <c r="E305" s="25"/>
    </row>
    <row r="306" spans="1:5" s="17" customFormat="1" ht="16.5">
      <c r="A306" s="19"/>
      <c r="B306" s="20"/>
      <c r="C306" s="21"/>
      <c r="D306" s="19"/>
      <c r="E306" s="25"/>
    </row>
    <row r="307" spans="1:5" s="17" customFormat="1" ht="16.5">
      <c r="A307" s="19"/>
      <c r="B307" s="20"/>
      <c r="C307" s="21"/>
      <c r="D307" s="19"/>
      <c r="E307" s="25"/>
    </row>
    <row r="308" spans="1:5" s="17" customFormat="1" ht="16.5">
      <c r="A308" s="19"/>
      <c r="B308" s="20"/>
      <c r="C308" s="21"/>
      <c r="D308" s="19"/>
      <c r="E308" s="25"/>
    </row>
    <row r="309" spans="1:5" s="17" customFormat="1" ht="16.5">
      <c r="A309" s="19"/>
      <c r="B309" s="20"/>
      <c r="C309" s="21"/>
      <c r="D309" s="19"/>
      <c r="E309" s="25"/>
    </row>
    <row r="310" spans="1:5" s="17" customFormat="1" ht="16.5">
      <c r="A310" s="19"/>
      <c r="B310" s="20"/>
      <c r="C310" s="21"/>
      <c r="D310" s="19"/>
      <c r="E310" s="25"/>
    </row>
    <row r="311" spans="1:5" s="17" customFormat="1" ht="16.5">
      <c r="A311" s="19"/>
      <c r="B311" s="20"/>
      <c r="C311" s="21"/>
      <c r="D311" s="19"/>
      <c r="E311" s="25"/>
    </row>
    <row r="312" spans="1:5" s="17" customFormat="1" ht="16.5">
      <c r="A312" s="19"/>
      <c r="B312" s="20"/>
      <c r="C312" s="21"/>
      <c r="D312" s="19"/>
      <c r="E312" s="25"/>
    </row>
    <row r="313" spans="1:5" s="17" customFormat="1" ht="16.5">
      <c r="A313" s="19"/>
      <c r="B313" s="20"/>
      <c r="C313" s="21"/>
      <c r="D313" s="19"/>
      <c r="E313" s="25"/>
    </row>
    <row r="314" spans="1:5" s="17" customFormat="1" ht="16.5">
      <c r="A314" s="19"/>
      <c r="B314" s="20"/>
      <c r="C314" s="21"/>
      <c r="D314" s="19"/>
      <c r="E314" s="25"/>
    </row>
    <row r="315" spans="1:5" s="17" customFormat="1" ht="16.5">
      <c r="A315" s="19"/>
      <c r="B315" s="20"/>
      <c r="C315" s="21"/>
      <c r="D315" s="19"/>
      <c r="E315" s="25"/>
    </row>
    <row r="316" spans="1:5" s="17" customFormat="1" ht="16.5">
      <c r="A316" s="19"/>
      <c r="B316" s="20"/>
      <c r="C316" s="21"/>
      <c r="D316" s="19"/>
      <c r="E316" s="25"/>
    </row>
    <row r="317" spans="1:5" s="17" customFormat="1" ht="16.5">
      <c r="A317" s="19"/>
      <c r="B317" s="20"/>
      <c r="C317" s="21"/>
      <c r="D317" s="19"/>
      <c r="E317" s="25"/>
    </row>
    <row r="318" spans="1:5" s="17" customFormat="1" ht="16.5">
      <c r="A318" s="19"/>
      <c r="B318" s="20"/>
      <c r="C318" s="21"/>
      <c r="D318" s="19"/>
      <c r="E318" s="25"/>
    </row>
    <row r="319" spans="1:5" s="17" customFormat="1" ht="16.5">
      <c r="A319" s="19"/>
      <c r="B319" s="20"/>
      <c r="C319" s="21"/>
      <c r="D319" s="19"/>
      <c r="E319" s="25"/>
    </row>
    <row r="320" spans="1:5" s="17" customFormat="1" ht="16.5">
      <c r="A320" s="19"/>
      <c r="B320" s="20"/>
      <c r="C320" s="21"/>
      <c r="D320" s="19"/>
      <c r="E320" s="25"/>
    </row>
    <row r="321" spans="1:5" s="17" customFormat="1" ht="16.5">
      <c r="A321" s="19"/>
      <c r="B321" s="20"/>
      <c r="C321" s="21"/>
      <c r="D321" s="19"/>
      <c r="E321" s="25"/>
    </row>
    <row r="322" spans="1:5" s="17" customFormat="1" ht="16.5">
      <c r="A322" s="19"/>
      <c r="B322" s="20"/>
      <c r="C322" s="21"/>
      <c r="D322" s="19"/>
      <c r="E322" s="25"/>
    </row>
    <row r="323" spans="1:5" s="17" customFormat="1" ht="16.5">
      <c r="A323" s="19"/>
      <c r="B323" s="20"/>
      <c r="C323" s="21"/>
      <c r="D323" s="19"/>
      <c r="E323" s="25"/>
    </row>
    <row r="324" spans="1:5" ht="16.5">
      <c r="A324" s="19"/>
      <c r="B324" s="20"/>
      <c r="C324" s="21"/>
      <c r="D324" s="19"/>
      <c r="E324" s="25"/>
    </row>
    <row r="325" spans="1:5" ht="16.5">
      <c r="A325" s="19"/>
      <c r="B325" s="20"/>
      <c r="C325" s="21"/>
      <c r="D325" s="19"/>
      <c r="E325" s="25"/>
    </row>
    <row r="326" spans="1:5" ht="16.5">
      <c r="A326" s="19"/>
      <c r="B326" s="20"/>
      <c r="C326" s="21"/>
      <c r="D326" s="19"/>
      <c r="E326" s="25"/>
    </row>
    <row r="327" spans="1:5" ht="16.5">
      <c r="A327" s="19"/>
      <c r="B327" s="20"/>
      <c r="C327" s="21"/>
      <c r="D327" s="19"/>
      <c r="E327" s="25"/>
    </row>
    <row r="328" spans="1:5" ht="16.5">
      <c r="A328" s="19"/>
      <c r="B328" s="20"/>
      <c r="C328" s="21"/>
      <c r="D328" s="19"/>
      <c r="E328" s="25"/>
    </row>
    <row r="329" spans="1:5" ht="16.5">
      <c r="A329" s="19"/>
      <c r="B329" s="20"/>
      <c r="C329" s="21"/>
      <c r="D329" s="19"/>
      <c r="E329" s="25"/>
    </row>
    <row r="330" spans="1:5" ht="16.5">
      <c r="A330" s="19"/>
      <c r="B330" s="20"/>
      <c r="C330" s="21"/>
      <c r="D330" s="19"/>
      <c r="E330" s="25"/>
    </row>
    <row r="331" spans="1:5" ht="16.5">
      <c r="A331" s="19"/>
      <c r="B331" s="20"/>
      <c r="C331" s="21"/>
      <c r="D331" s="19"/>
      <c r="E331" s="25"/>
    </row>
    <row r="332" spans="1:5">
      <c r="A332" s="2"/>
      <c r="C332" s="22"/>
      <c r="D332" s="2"/>
      <c r="E332" s="26"/>
    </row>
    <row r="333" spans="1:5">
      <c r="A333" s="2"/>
      <c r="C333" s="22"/>
      <c r="D333" s="2"/>
      <c r="E333" s="26"/>
    </row>
    <row r="334" spans="1:5">
      <c r="A334" s="2"/>
      <c r="C334" s="22"/>
      <c r="D334" s="2"/>
      <c r="E334" s="26"/>
    </row>
    <row r="335" spans="1:5">
      <c r="A335" s="2"/>
      <c r="C335" s="22"/>
      <c r="D335" s="2"/>
      <c r="E335" s="26"/>
    </row>
    <row r="336" spans="1:5">
      <c r="A336" s="2"/>
      <c r="C336" s="22"/>
      <c r="D336" s="2"/>
      <c r="E336" s="26"/>
    </row>
    <row r="337" spans="1:5">
      <c r="A337" s="2"/>
      <c r="C337" s="22"/>
      <c r="D337" s="2"/>
      <c r="E337" s="26"/>
    </row>
    <row r="338" spans="1:5">
      <c r="A338" s="2"/>
      <c r="C338" s="22"/>
      <c r="D338" s="2"/>
      <c r="E338" s="26"/>
    </row>
    <row r="339" spans="1:5">
      <c r="A339" s="2"/>
      <c r="C339" s="22"/>
    </row>
    <row r="340" spans="1:5">
      <c r="A340" s="2"/>
      <c r="C340" s="22"/>
    </row>
    <row r="341" spans="1:5">
      <c r="A341" s="2"/>
      <c r="C341" s="22"/>
    </row>
    <row r="342" spans="1:5">
      <c r="A342" s="2"/>
      <c r="C342" s="22"/>
    </row>
    <row r="343" spans="1:5">
      <c r="A343" s="2"/>
      <c r="C343" s="22"/>
    </row>
    <row r="344" spans="1:5">
      <c r="A344" s="2"/>
      <c r="C344" s="22"/>
    </row>
    <row r="345" spans="1:5">
      <c r="A345" s="2"/>
      <c r="C345" s="22"/>
    </row>
    <row r="346" spans="1:5">
      <c r="A346" s="2"/>
      <c r="C346" s="22"/>
    </row>
    <row r="347" spans="1:5">
      <c r="A347" s="2"/>
      <c r="C347" s="22"/>
    </row>
    <row r="348" spans="1:5">
      <c r="A348" s="2"/>
      <c r="C348" s="22"/>
    </row>
    <row r="349" spans="1:5">
      <c r="A349" s="2"/>
      <c r="C349" s="22"/>
    </row>
    <row r="350" spans="1:5">
      <c r="A350" s="2"/>
      <c r="C350" s="22"/>
    </row>
    <row r="351" spans="1:5">
      <c r="A351" s="2"/>
      <c r="C351" s="22"/>
    </row>
    <row r="352" spans="1:5">
      <c r="A352" s="2"/>
      <c r="C352" s="22"/>
    </row>
    <row r="353" spans="1:3">
      <c r="A353" s="2"/>
      <c r="C353" s="22"/>
    </row>
    <row r="354" spans="1:3">
      <c r="A354" s="2"/>
      <c r="C354" s="22"/>
    </row>
    <row r="355" spans="1:3">
      <c r="A355" s="2"/>
      <c r="C355" s="22"/>
    </row>
    <row r="356" spans="1:3">
      <c r="A356" s="2"/>
      <c r="C356" s="22"/>
    </row>
    <row r="357" spans="1:3">
      <c r="A357" s="2"/>
      <c r="C357" s="22"/>
    </row>
    <row r="358" spans="1:3">
      <c r="A358" s="2"/>
      <c r="C358" s="22"/>
    </row>
    <row r="359" spans="1:3">
      <c r="A359" s="2"/>
      <c r="C359" s="22"/>
    </row>
    <row r="360" spans="1:3">
      <c r="A360" s="2"/>
      <c r="C360" s="22"/>
    </row>
    <row r="361" spans="1:3">
      <c r="A361" s="2"/>
      <c r="C361" s="22"/>
    </row>
    <row r="362" spans="1:3">
      <c r="A362" s="2"/>
      <c r="C362" s="22"/>
    </row>
    <row r="363" spans="1:3">
      <c r="A363" s="2"/>
      <c r="C363" s="22"/>
    </row>
    <row r="364" spans="1:3">
      <c r="A364" s="2"/>
      <c r="C364" s="22"/>
    </row>
    <row r="365" spans="1:3">
      <c r="A365" s="2"/>
      <c r="C365" s="22"/>
    </row>
    <row r="366" spans="1:3">
      <c r="A366" s="2"/>
      <c r="C366" s="22"/>
    </row>
    <row r="367" spans="1:3">
      <c r="A367" s="2"/>
      <c r="C367" s="22"/>
    </row>
    <row r="368" spans="1:3">
      <c r="A368" s="2"/>
      <c r="C368" s="22"/>
    </row>
  </sheetData>
  <mergeCells count="3">
    <mergeCell ref="A1:E3"/>
    <mergeCell ref="A4:B4"/>
    <mergeCell ref="B293:D293"/>
  </mergeCells>
  <pageMargins left="0.25" right="0.25" top="0.75" bottom="0.75" header="0.3" footer="0.3"/>
  <pageSetup paperSize="9" scale="60" fitToHeight="4" orientation="portrait" horizontalDpi="0" verticalDpi="0"/>
  <headerFooter>
    <oddFooter>&amp;R&amp;"Calibri,Regular"&amp;K000000&amp;D</oddFooter>
  </headerFooter>
  <ignoredErrors>
    <ignoredError sqref="E223:E224 E217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3062C-C86C-6145-BF20-1582D2B9698D}">
  <sheetPr>
    <tabColor theme="1" tint="4.9989318521683403E-2"/>
    <pageSetUpPr fitToPage="1"/>
  </sheetPr>
  <dimension ref="A1:E361"/>
  <sheetViews>
    <sheetView tabSelected="1" topLeftCell="A18" zoomScaleNormal="81" zoomScaleSheetLayoutView="139" workbookViewId="0">
      <selection activeCell="C27" sqref="C27"/>
    </sheetView>
  </sheetViews>
  <sheetFormatPr baseColWidth="10" defaultColWidth="10.7109375" defaultRowHeight="14.25"/>
  <cols>
    <col min="1" max="1" width="129.140625" style="3" bestFit="1" customWidth="1"/>
    <col min="2" max="2" width="17.140625" style="3" bestFit="1" customWidth="1"/>
    <col min="3" max="3" width="20.140625" style="23" bestFit="1" customWidth="1"/>
    <col min="4" max="4" width="19.7109375" style="1" bestFit="1" customWidth="1"/>
    <col min="5" max="5" width="16.42578125" style="23" bestFit="1" customWidth="1"/>
    <col min="6" max="6" width="11.7109375" style="1" bestFit="1" customWidth="1"/>
    <col min="7" max="16384" width="10.7109375" style="1"/>
  </cols>
  <sheetData>
    <row r="1" spans="1:5" ht="15" customHeight="1">
      <c r="A1" s="436" t="s">
        <v>596</v>
      </c>
      <c r="B1" s="437"/>
      <c r="C1" s="437"/>
      <c r="D1" s="437"/>
      <c r="E1" s="438"/>
    </row>
    <row r="2" spans="1:5" ht="15" customHeight="1">
      <c r="A2" s="439"/>
      <c r="B2" s="440"/>
      <c r="C2" s="440"/>
      <c r="D2" s="440"/>
      <c r="E2" s="447"/>
    </row>
    <row r="3" spans="1:5" ht="31.15" customHeight="1" thickBot="1">
      <c r="A3" s="441"/>
      <c r="B3" s="442"/>
      <c r="C3" s="442"/>
      <c r="D3" s="442"/>
      <c r="E3" s="448"/>
    </row>
    <row r="4" spans="1:5" ht="28.5" thickBot="1">
      <c r="A4" s="443" t="s">
        <v>435</v>
      </c>
      <c r="B4" s="444"/>
      <c r="C4" s="24">
        <f>'RECAP ORDER '!E9</f>
        <v>9</v>
      </c>
      <c r="D4" s="11">
        <f>'RECAP ORDER '!F9</f>
        <v>11</v>
      </c>
      <c r="E4" s="24">
        <f>'RECAP ORDER '!G9</f>
        <v>2023</v>
      </c>
    </row>
    <row r="5" spans="1:5" ht="18">
      <c r="A5" s="37" t="s">
        <v>918</v>
      </c>
      <c r="B5" s="37" t="s">
        <v>119</v>
      </c>
      <c r="C5" s="61" t="s">
        <v>120</v>
      </c>
      <c r="D5" s="72" t="s">
        <v>121</v>
      </c>
      <c r="E5" s="61" t="s">
        <v>122</v>
      </c>
    </row>
    <row r="6" spans="1:5" ht="18">
      <c r="A6" s="48" t="s">
        <v>1308</v>
      </c>
      <c r="B6" s="42" t="s">
        <v>381</v>
      </c>
      <c r="C6" s="264">
        <v>36</v>
      </c>
      <c r="D6" s="41"/>
      <c r="E6" s="46">
        <f>Table31422[[#This Row],[PRICE]]*Table31422[[#This Row],[QTY ORDERED ]]</f>
        <v>0</v>
      </c>
    </row>
    <row r="7" spans="1:5" ht="18">
      <c r="A7" s="45" t="s">
        <v>1309</v>
      </c>
      <c r="B7" s="42" t="s">
        <v>3</v>
      </c>
      <c r="C7" s="46">
        <v>135</v>
      </c>
      <c r="D7" s="41"/>
      <c r="E7" s="46"/>
    </row>
    <row r="8" spans="1:5" ht="18">
      <c r="A8" s="41" t="s">
        <v>1221</v>
      </c>
      <c r="B8" s="42" t="s">
        <v>381</v>
      </c>
      <c r="C8" s="46">
        <v>115</v>
      </c>
      <c r="D8" s="41"/>
      <c r="E8" s="46">
        <f>Table31422[[#This Row],[PRICE]]*Table31422[[#This Row],[QTY ORDERED ]]</f>
        <v>0</v>
      </c>
    </row>
    <row r="9" spans="1:5" ht="18">
      <c r="A9" s="289" t="s">
        <v>1245</v>
      </c>
      <c r="B9" s="42" t="s">
        <v>97</v>
      </c>
      <c r="C9" s="46">
        <v>18.3</v>
      </c>
      <c r="D9" s="41"/>
      <c r="E9" s="46"/>
    </row>
    <row r="10" spans="1:5" ht="18">
      <c r="A10" s="41" t="s">
        <v>4</v>
      </c>
      <c r="B10" s="42" t="s">
        <v>3</v>
      </c>
      <c r="C10" s="46">
        <v>39</v>
      </c>
      <c r="D10" s="41"/>
      <c r="E10" s="46" t="s">
        <v>0</v>
      </c>
    </row>
    <row r="11" spans="1:5" ht="18">
      <c r="A11" s="41" t="s">
        <v>608</v>
      </c>
      <c r="B11" s="42" t="s">
        <v>381</v>
      </c>
      <c r="C11" s="46">
        <v>26</v>
      </c>
      <c r="D11" s="41"/>
      <c r="E11" s="46">
        <f>Table31422[[#This Row],[PRICE]]*Table31422[[#This Row],[QTY ORDERED ]]</f>
        <v>0</v>
      </c>
    </row>
    <row r="12" spans="1:5" s="9" customFormat="1" ht="18">
      <c r="A12" s="137" t="s">
        <v>1213</v>
      </c>
      <c r="B12" s="57" t="s">
        <v>3</v>
      </c>
      <c r="C12" s="47">
        <v>39.6</v>
      </c>
      <c r="D12" s="48"/>
      <c r="E12" s="47"/>
    </row>
    <row r="13" spans="1:5" ht="18">
      <c r="A13" s="41" t="s">
        <v>8</v>
      </c>
      <c r="B13" s="42" t="s">
        <v>3</v>
      </c>
      <c r="C13" s="46">
        <v>39.5</v>
      </c>
      <c r="D13" s="41"/>
      <c r="E13" s="46">
        <f>Table31422[[#This Row],[PRICE]]*Table31422[[#This Row],[QTY ORDERED ]]</f>
        <v>0</v>
      </c>
    </row>
    <row r="14" spans="1:5" ht="18">
      <c r="A14" s="41" t="s">
        <v>815</v>
      </c>
      <c r="B14" s="42" t="s">
        <v>3</v>
      </c>
      <c r="C14" s="46">
        <v>36</v>
      </c>
      <c r="D14" s="41"/>
      <c r="E14" s="46">
        <f>Table31422[[#This Row],[PRICE]]*Table31422[[#This Row],[QTY ORDERED ]]</f>
        <v>0</v>
      </c>
    </row>
    <row r="15" spans="1:5" ht="18">
      <c r="A15" s="45" t="s">
        <v>795</v>
      </c>
      <c r="B15" s="42" t="s">
        <v>3</v>
      </c>
      <c r="C15" s="46">
        <v>39</v>
      </c>
      <c r="D15" s="41"/>
      <c r="E15" s="46"/>
    </row>
    <row r="16" spans="1:5" s="9" customFormat="1" ht="18">
      <c r="A16" s="48" t="s">
        <v>9</v>
      </c>
      <c r="B16" s="57" t="s">
        <v>3</v>
      </c>
      <c r="C16" s="47">
        <v>46</v>
      </c>
      <c r="D16" s="48"/>
      <c r="E16" s="47">
        <f>Table31422[[#This Row],[PRICE]]*Table31422[[#This Row],[QTY ORDERED ]]</f>
        <v>0</v>
      </c>
    </row>
    <row r="17" spans="1:5" ht="18">
      <c r="A17" s="45" t="s">
        <v>791</v>
      </c>
      <c r="B17" s="42" t="s">
        <v>3</v>
      </c>
      <c r="C17" s="46">
        <v>35</v>
      </c>
      <c r="D17" s="41"/>
      <c r="E17" s="46"/>
    </row>
    <row r="18" spans="1:5" ht="18">
      <c r="A18" s="116" t="s">
        <v>1178</v>
      </c>
      <c r="B18" s="42" t="s">
        <v>3</v>
      </c>
      <c r="C18" s="46">
        <v>47.3</v>
      </c>
      <c r="D18" s="41"/>
      <c r="E18" s="46">
        <f>Table31422[[#This Row],[PRICE]]*Table31422[[#This Row],[QTY ORDERED ]]</f>
        <v>0</v>
      </c>
    </row>
    <row r="19" spans="1:5" ht="18">
      <c r="A19" s="48" t="s">
        <v>5</v>
      </c>
      <c r="B19" s="42" t="s">
        <v>3</v>
      </c>
      <c r="C19" s="43">
        <v>43</v>
      </c>
      <c r="D19" s="41"/>
      <c r="E19" s="46">
        <f>Table31422[[#This Row],[PRICE]]*Table31422[[#This Row],[QTY ORDERED ]]</f>
        <v>0</v>
      </c>
    </row>
    <row r="20" spans="1:5" s="314" customFormat="1" ht="18">
      <c r="A20" s="136" t="s">
        <v>1139</v>
      </c>
      <c r="B20" s="306" t="s">
        <v>3</v>
      </c>
      <c r="C20" s="309">
        <v>34.299999999999997</v>
      </c>
      <c r="D20" s="136"/>
      <c r="E20" s="307">
        <f>Table31422[[#This Row],[PRICE]]*Table31422[[#This Row],[QTY ORDERED ]]</f>
        <v>0</v>
      </c>
    </row>
    <row r="21" spans="1:5" ht="18">
      <c r="A21" s="41" t="s">
        <v>653</v>
      </c>
      <c r="B21" s="42" t="s">
        <v>556</v>
      </c>
      <c r="C21" s="46">
        <v>79</v>
      </c>
      <c r="D21" s="41"/>
      <c r="E21" s="46">
        <f>Table31422[[#This Row],[PRICE]]*Table31422[[#This Row],[QTY ORDERED ]]</f>
        <v>0</v>
      </c>
    </row>
    <row r="22" spans="1:5" s="314" customFormat="1" ht="18">
      <c r="A22" s="136" t="s">
        <v>77</v>
      </c>
      <c r="B22" s="306" t="s">
        <v>3</v>
      </c>
      <c r="C22" s="309">
        <v>44</v>
      </c>
      <c r="D22" s="136"/>
      <c r="E22" s="307">
        <f>Table31422[[#This Row],[PRICE]]*Table31422[[#This Row],[QTY ORDERED ]]</f>
        <v>0</v>
      </c>
    </row>
    <row r="23" spans="1:5" ht="18">
      <c r="A23" s="41" t="s">
        <v>2</v>
      </c>
      <c r="B23" s="42" t="s">
        <v>3</v>
      </c>
      <c r="C23" s="43">
        <v>53.5</v>
      </c>
      <c r="D23" s="41"/>
      <c r="E23" s="43">
        <f>Table31422[[#This Row],[PRICE]]*Table31422[[#This Row],[QTY ORDERED ]]</f>
        <v>0</v>
      </c>
    </row>
    <row r="24" spans="1:5" ht="18">
      <c r="A24" s="41" t="s">
        <v>1116</v>
      </c>
      <c r="B24" s="42" t="s">
        <v>381</v>
      </c>
      <c r="C24" s="43">
        <v>310</v>
      </c>
      <c r="D24" s="41"/>
      <c r="E24" s="43">
        <f>Table31422[[#This Row],[PRICE]]*Table31422[[#This Row],[QTY ORDERED ]]</f>
        <v>0</v>
      </c>
    </row>
    <row r="25" spans="1:5" s="9" customFormat="1" ht="18">
      <c r="A25" s="48" t="s">
        <v>1243</v>
      </c>
      <c r="B25" s="57" t="s">
        <v>97</v>
      </c>
      <c r="C25" s="44">
        <v>12.2</v>
      </c>
      <c r="D25" s="48"/>
      <c r="E25" s="44">
        <f>Table31422[[#This Row],[PRICE]]*Table31422[[#This Row],[QTY ORDERED ]]</f>
        <v>0</v>
      </c>
    </row>
    <row r="26" spans="1:5" s="9" customFormat="1" ht="18">
      <c r="A26" s="48" t="s">
        <v>1337</v>
      </c>
      <c r="B26" s="57" t="s">
        <v>97</v>
      </c>
      <c r="C26" s="44">
        <v>27</v>
      </c>
      <c r="D26" s="48"/>
      <c r="E26" s="44">
        <f>Table31422[[#This Row],[PRICE]]*Table31422[[#This Row],[QTY ORDERED ]]</f>
        <v>0</v>
      </c>
    </row>
    <row r="27" spans="1:5" ht="18">
      <c r="A27" s="48" t="s">
        <v>424</v>
      </c>
      <c r="B27" s="42" t="s">
        <v>97</v>
      </c>
      <c r="C27" s="46">
        <v>12.2</v>
      </c>
      <c r="D27" s="41"/>
      <c r="E27" s="43">
        <f>Table31422[[#This Row],[PRICE]]*Table31422[[#This Row],[QTY ORDERED ]]</f>
        <v>0</v>
      </c>
    </row>
    <row r="28" spans="1:5" ht="18">
      <c r="A28" s="48" t="s">
        <v>576</v>
      </c>
      <c r="B28" s="42" t="s">
        <v>97</v>
      </c>
      <c r="C28" s="43">
        <v>9.9</v>
      </c>
      <c r="D28" s="41"/>
      <c r="E28" s="43">
        <f>Table31422[[#This Row],[PRICE]]*Table31422[[#This Row],[QTY ORDERED ]]</f>
        <v>0</v>
      </c>
    </row>
    <row r="29" spans="1:5" ht="18">
      <c r="A29" s="136" t="s">
        <v>599</v>
      </c>
      <c r="B29" s="42" t="s">
        <v>97</v>
      </c>
      <c r="C29" s="43">
        <v>12.8</v>
      </c>
      <c r="D29" s="41"/>
      <c r="E29" s="46">
        <f>Table31422[[#This Row],[PRICE]]*Table31422[[#This Row],[QTY ORDERED ]]</f>
        <v>0</v>
      </c>
    </row>
    <row r="30" spans="1:5" ht="18">
      <c r="A30" s="41" t="s">
        <v>415</v>
      </c>
      <c r="B30" s="42" t="s">
        <v>97</v>
      </c>
      <c r="C30" s="43">
        <v>6.3</v>
      </c>
      <c r="D30" s="41"/>
      <c r="E30" s="46">
        <f>Table31422[[#This Row],[PRICE]]*Table31422[[#This Row],[QTY ORDERED ]]</f>
        <v>0</v>
      </c>
    </row>
    <row r="31" spans="1:5" ht="18">
      <c r="A31" s="48" t="s">
        <v>338</v>
      </c>
      <c r="B31" s="42" t="s">
        <v>3</v>
      </c>
      <c r="C31" s="43">
        <v>49</v>
      </c>
      <c r="D31" s="41"/>
      <c r="E31" s="43">
        <f>Table31422[[#This Row],[PRICE]]*Table31422[[#This Row],[QTY ORDERED ]]</f>
        <v>0</v>
      </c>
    </row>
    <row r="32" spans="1:5" ht="18">
      <c r="A32" s="48" t="s">
        <v>1220</v>
      </c>
      <c r="B32" s="42" t="s">
        <v>3</v>
      </c>
      <c r="C32" s="43">
        <v>25</v>
      </c>
      <c r="D32" s="41"/>
      <c r="E32" s="43">
        <f>Table31422[[#This Row],[PRICE]]*Table31422[[#This Row],[QTY ORDERED ]]</f>
        <v>0</v>
      </c>
    </row>
    <row r="33" spans="1:5" s="9" customFormat="1" ht="18">
      <c r="A33" s="137" t="s">
        <v>1310</v>
      </c>
      <c r="B33" s="57" t="s">
        <v>3</v>
      </c>
      <c r="C33" s="44">
        <v>49</v>
      </c>
      <c r="D33" s="48"/>
      <c r="E33" s="44">
        <f>Table31422[[#This Row],[PRICE]]*Table31422[[#This Row],[QTY ORDERED ]]</f>
        <v>0</v>
      </c>
    </row>
    <row r="34" spans="1:5" ht="18">
      <c r="A34" s="48" t="s">
        <v>1054</v>
      </c>
      <c r="B34" s="42" t="s">
        <v>3</v>
      </c>
      <c r="C34" s="43">
        <v>58</v>
      </c>
      <c r="D34" s="41"/>
      <c r="E34" s="43">
        <f>Table31422[[#This Row],[PRICE]]*Table31422[[#This Row],[QTY ORDERED ]]</f>
        <v>0</v>
      </c>
    </row>
    <row r="35" spans="1:5" ht="18">
      <c r="A35" s="41" t="s">
        <v>10</v>
      </c>
      <c r="B35" s="42" t="s">
        <v>3</v>
      </c>
      <c r="C35" s="43">
        <v>68</v>
      </c>
      <c r="D35" s="41"/>
      <c r="E35" s="43">
        <f>Table31422[[#This Row],[PRICE]]*Table31422[[#This Row],[QTY ORDERED ]]</f>
        <v>0</v>
      </c>
    </row>
    <row r="36" spans="1:5" ht="18">
      <c r="A36" s="48" t="s">
        <v>126</v>
      </c>
      <c r="B36" s="42" t="s">
        <v>3</v>
      </c>
      <c r="C36" s="43">
        <v>15</v>
      </c>
      <c r="D36" s="41"/>
      <c r="E36" s="43">
        <f>Table31422[[#This Row],[PRICE]]*Table31422[[#This Row],[QTY ORDERED ]]</f>
        <v>0</v>
      </c>
    </row>
    <row r="37" spans="1:5" ht="18">
      <c r="A37" s="41" t="s">
        <v>125</v>
      </c>
      <c r="B37" s="42" t="s">
        <v>3</v>
      </c>
      <c r="C37" s="43">
        <v>35</v>
      </c>
      <c r="D37" s="41"/>
      <c r="E37" s="43">
        <f>Table31422[[#This Row],[PRICE]]*Table31422[[#This Row],[QTY ORDERED ]]</f>
        <v>0</v>
      </c>
    </row>
    <row r="38" spans="1:5" s="9" customFormat="1" ht="18">
      <c r="A38" s="48" t="s">
        <v>413</v>
      </c>
      <c r="B38" s="57" t="s">
        <v>3</v>
      </c>
      <c r="C38" s="44">
        <v>17</v>
      </c>
      <c r="D38" s="48"/>
      <c r="E38" s="44"/>
    </row>
    <row r="39" spans="1:5" s="314" customFormat="1" ht="18">
      <c r="A39" s="265" t="s">
        <v>1115</v>
      </c>
      <c r="B39" s="306" t="s">
        <v>3</v>
      </c>
      <c r="C39" s="309">
        <v>29.5</v>
      </c>
      <c r="D39" s="136"/>
      <c r="E39" s="309">
        <f>Table31422[[#This Row],[PRICE]]*Table31422[[#This Row],[QTY ORDERED ]]</f>
        <v>0</v>
      </c>
    </row>
    <row r="40" spans="1:5" ht="18">
      <c r="A40" s="41" t="s">
        <v>807</v>
      </c>
      <c r="B40" s="42" t="s">
        <v>381</v>
      </c>
      <c r="C40" s="43">
        <v>27</v>
      </c>
      <c r="D40" s="41"/>
      <c r="E40" s="43">
        <f>Table31422[[#This Row],[PRICE]]*Table31422[[#This Row],[QTY ORDERED ]]</f>
        <v>0</v>
      </c>
    </row>
    <row r="41" spans="1:5" ht="18">
      <c r="A41" s="41" t="s">
        <v>124</v>
      </c>
      <c r="B41" s="42" t="s">
        <v>381</v>
      </c>
      <c r="C41" s="43">
        <v>29.5</v>
      </c>
      <c r="D41" s="41"/>
      <c r="E41" s="43">
        <f>Table31422[[#This Row],[PRICE]]*Table31422[[#This Row],[QTY ORDERED ]]</f>
        <v>0</v>
      </c>
    </row>
    <row r="42" spans="1:5" ht="18">
      <c r="A42" s="48" t="s">
        <v>127</v>
      </c>
      <c r="B42" s="42" t="s">
        <v>381</v>
      </c>
      <c r="C42" s="43">
        <v>25</v>
      </c>
      <c r="D42" s="41"/>
      <c r="E42" s="43">
        <f>Table31422[[#This Row],[PRICE]]*Table31422[[#This Row],[QTY ORDERED ]]</f>
        <v>0</v>
      </c>
    </row>
    <row r="43" spans="1:5" ht="18">
      <c r="A43" s="41" t="s">
        <v>806</v>
      </c>
      <c r="B43" s="42" t="s">
        <v>381</v>
      </c>
      <c r="C43" s="43">
        <v>29.5</v>
      </c>
      <c r="D43" s="41"/>
      <c r="E43" s="43">
        <f>Table31422[[#This Row],[PRICE]]*Table31422[[#This Row],[QTY ORDERED ]]</f>
        <v>0</v>
      </c>
    </row>
    <row r="44" spans="1:5" ht="18">
      <c r="A44" s="41" t="s">
        <v>123</v>
      </c>
      <c r="B44" s="42" t="s">
        <v>381</v>
      </c>
      <c r="C44" s="43">
        <v>28</v>
      </c>
      <c r="D44" s="41"/>
      <c r="E44" s="43">
        <f>Table31422[[#This Row],[PRICE]]*Table31422[[#This Row],[QTY ORDERED ]]</f>
        <v>0</v>
      </c>
    </row>
    <row r="45" spans="1:5" ht="18">
      <c r="A45" s="41" t="s">
        <v>11</v>
      </c>
      <c r="B45" s="42" t="s">
        <v>3</v>
      </c>
      <c r="C45" s="43">
        <v>39.07</v>
      </c>
      <c r="D45" s="41"/>
      <c r="E45" s="43">
        <f>Table31422[[#This Row],[PRICE]]*Table31422[[#This Row],[QTY ORDERED ]]</f>
        <v>0</v>
      </c>
    </row>
    <row r="46" spans="1:5" ht="18">
      <c r="A46" s="48" t="s">
        <v>105</v>
      </c>
      <c r="B46" s="42" t="s">
        <v>381</v>
      </c>
      <c r="C46" s="46">
        <v>29</v>
      </c>
      <c r="D46" s="41"/>
      <c r="E46" s="43">
        <f>Table31422[[#This Row],[PRICE]]*Table31422[[#This Row],[QTY ORDERED ]]</f>
        <v>0</v>
      </c>
    </row>
    <row r="47" spans="1:5" ht="18">
      <c r="A47" s="48" t="s">
        <v>1103</v>
      </c>
      <c r="B47" s="42" t="s">
        <v>381</v>
      </c>
      <c r="C47" s="46">
        <v>22</v>
      </c>
      <c r="D47" s="41"/>
      <c r="E47" s="46">
        <f>Table31422[[#This Row],[PRICE]]*Table31422[[#This Row],[QTY ORDERED ]]</f>
        <v>0</v>
      </c>
    </row>
    <row r="48" spans="1:5" ht="18">
      <c r="A48" s="41" t="s">
        <v>343</v>
      </c>
      <c r="B48" s="42" t="s">
        <v>3</v>
      </c>
      <c r="C48" s="46">
        <v>57</v>
      </c>
      <c r="D48" s="41"/>
      <c r="E48" s="46">
        <f>Table31422[[#This Row],[PRICE]]*Table31422[[#This Row],[QTY ORDERED ]]</f>
        <v>0</v>
      </c>
    </row>
    <row r="49" spans="1:5" ht="18">
      <c r="A49" s="48" t="s">
        <v>1104</v>
      </c>
      <c r="B49" s="42" t="s">
        <v>3</v>
      </c>
      <c r="C49" s="46">
        <v>45</v>
      </c>
      <c r="D49" s="41"/>
      <c r="E49" s="46">
        <f>Table31422[[#This Row],[PRICE]]*Table31422[[#This Row],[QTY ORDERED ]]</f>
        <v>0</v>
      </c>
    </row>
    <row r="50" spans="1:5" ht="18">
      <c r="A50" s="48" t="s">
        <v>1218</v>
      </c>
      <c r="B50" s="42" t="s">
        <v>3</v>
      </c>
      <c r="C50" s="46">
        <v>15</v>
      </c>
      <c r="D50" s="41"/>
      <c r="E50" s="46">
        <f>Table31422[[#This Row],[PRICE]]*Table31422[[#This Row],[QTY ORDERED ]]</f>
        <v>0</v>
      </c>
    </row>
    <row r="51" spans="1:5" ht="18">
      <c r="A51" s="41" t="s">
        <v>337</v>
      </c>
      <c r="B51" s="42" t="s">
        <v>3</v>
      </c>
      <c r="C51" s="43">
        <v>39.950000000000003</v>
      </c>
      <c r="D51" s="41"/>
      <c r="E51" s="46">
        <f>Table31422[[#This Row],[PRICE]]*Table31422[[#This Row],[QTY ORDERED ]]</f>
        <v>0</v>
      </c>
    </row>
    <row r="52" spans="1:5" ht="18">
      <c r="A52" s="49" t="s">
        <v>917</v>
      </c>
      <c r="B52" s="70" t="s">
        <v>119</v>
      </c>
      <c r="C52" s="66" t="s">
        <v>120</v>
      </c>
      <c r="D52" s="151" t="s">
        <v>121</v>
      </c>
      <c r="E52" s="61"/>
    </row>
    <row r="53" spans="1:5" ht="18">
      <c r="A53" s="41" t="s">
        <v>662</v>
      </c>
      <c r="B53" s="42" t="s">
        <v>3</v>
      </c>
      <c r="C53" s="46">
        <v>39.5</v>
      </c>
      <c r="D53" s="41"/>
      <c r="E53" s="46">
        <f>Table31422[[#This Row],[PRICE]]*Table31422[[#This Row],[QTY ORDERED ]]</f>
        <v>0</v>
      </c>
    </row>
    <row r="54" spans="1:5" ht="18">
      <c r="A54" s="41" t="s">
        <v>666</v>
      </c>
      <c r="B54" s="42" t="s">
        <v>3</v>
      </c>
      <c r="C54" s="46">
        <v>32</v>
      </c>
      <c r="D54" s="41"/>
      <c r="E54" s="46">
        <f>Table31422[[#This Row],[PRICE]]*Table31422[[#This Row],[QTY ORDERED ]]</f>
        <v>0</v>
      </c>
    </row>
    <row r="55" spans="1:5" ht="18">
      <c r="A55" s="48" t="s">
        <v>601</v>
      </c>
      <c r="B55" s="42" t="s">
        <v>3</v>
      </c>
      <c r="C55" s="46">
        <v>32</v>
      </c>
      <c r="D55" s="41"/>
      <c r="E55" s="46">
        <f>Table31422[[#This Row],[PRICE]]*Table31422[[#This Row],[QTY ORDERED ]]</f>
        <v>0</v>
      </c>
    </row>
    <row r="56" spans="1:5" ht="18">
      <c r="A56" s="48" t="s">
        <v>14</v>
      </c>
      <c r="B56" s="42" t="s">
        <v>3</v>
      </c>
      <c r="C56" s="46">
        <v>37.5</v>
      </c>
      <c r="D56" s="41"/>
      <c r="E56" s="46">
        <f>Table31422[[#This Row],[PRICE]]*Table31422[[#This Row],[QTY ORDERED ]]</f>
        <v>0</v>
      </c>
    </row>
    <row r="57" spans="1:5" s="314" customFormat="1" ht="18">
      <c r="A57" s="304" t="s">
        <v>1063</v>
      </c>
      <c r="B57" s="306" t="s">
        <v>3</v>
      </c>
      <c r="C57" s="321">
        <v>59</v>
      </c>
      <c r="D57" s="136"/>
      <c r="E57" s="307">
        <f>Table31422[[#This Row],[PRICE]]*Table31422[[#This Row],[QTY ORDERED ]]</f>
        <v>0</v>
      </c>
    </row>
    <row r="58" spans="1:5" ht="18">
      <c r="A58" s="48" t="s">
        <v>12</v>
      </c>
      <c r="B58" s="42" t="s">
        <v>381</v>
      </c>
      <c r="C58" s="46">
        <v>25</v>
      </c>
      <c r="D58" s="41"/>
      <c r="E58" s="46">
        <f>Table31422[[#This Row],[PRICE]]*Table31422[[#This Row],[QTY ORDERED ]]</f>
        <v>0</v>
      </c>
    </row>
    <row r="59" spans="1:5" ht="18">
      <c r="A59" s="48" t="s">
        <v>908</v>
      </c>
      <c r="B59" s="42" t="s">
        <v>381</v>
      </c>
      <c r="C59" s="46">
        <v>31</v>
      </c>
      <c r="D59" s="41"/>
      <c r="E59" s="46">
        <f>Table31422[[#This Row],[PRICE]]*Table31422[[#This Row],[QTY ORDERED ]]</f>
        <v>0</v>
      </c>
    </row>
    <row r="60" spans="1:5" s="9" customFormat="1" ht="18">
      <c r="A60" s="137" t="s">
        <v>1336</v>
      </c>
      <c r="B60" s="57" t="s">
        <v>381</v>
      </c>
      <c r="C60" s="47">
        <v>45</v>
      </c>
      <c r="D60" s="48"/>
      <c r="E60" s="47">
        <f>Table31422[[#This Row],[PRICE]]*Table31422[[#This Row],[QTY ORDERED ]]</f>
        <v>0</v>
      </c>
    </row>
    <row r="61" spans="1:5" ht="18">
      <c r="A61" s="48" t="s">
        <v>800</v>
      </c>
      <c r="B61" s="42" t="s">
        <v>3</v>
      </c>
      <c r="C61" s="46">
        <v>35.5</v>
      </c>
      <c r="D61" s="41"/>
      <c r="E61" s="46">
        <f>Table31422[[#This Row],[PRICE]]*Table31422[[#This Row],[QTY ORDERED ]]</f>
        <v>0</v>
      </c>
    </row>
    <row r="62" spans="1:5" ht="18">
      <c r="A62" s="48" t="s">
        <v>1105</v>
      </c>
      <c r="B62" s="42" t="s">
        <v>3</v>
      </c>
      <c r="C62" s="46">
        <v>35.5</v>
      </c>
      <c r="D62" s="41"/>
      <c r="E62" s="46">
        <f>Table31422[[#This Row],[PRICE]]*Table31422[[#This Row],[QTY ORDERED ]]</f>
        <v>0</v>
      </c>
    </row>
    <row r="63" spans="1:5" s="314" customFormat="1" ht="18">
      <c r="A63" s="304" t="s">
        <v>1244</v>
      </c>
      <c r="B63" s="306" t="s">
        <v>97</v>
      </c>
      <c r="C63" s="321">
        <v>11.5</v>
      </c>
      <c r="D63" s="136"/>
      <c r="E63" s="307">
        <f>Table31422[[#This Row],[PRICE]]*Table31422[[#This Row],[QTY ORDERED ]]</f>
        <v>0</v>
      </c>
    </row>
    <row r="64" spans="1:5" ht="18">
      <c r="A64" s="48" t="s">
        <v>1062</v>
      </c>
      <c r="B64" s="42" t="s">
        <v>97</v>
      </c>
      <c r="C64" s="305">
        <v>12.2</v>
      </c>
      <c r="D64" s="41"/>
      <c r="E64" s="46">
        <f>Table31422[[#This Row],[PRICE]]*Table31422[[#This Row],[QTY ORDERED ]]</f>
        <v>0</v>
      </c>
    </row>
    <row r="65" spans="1:5" ht="18">
      <c r="A65" s="41" t="s">
        <v>1323</v>
      </c>
      <c r="B65" s="42" t="s">
        <v>102</v>
      </c>
      <c r="C65" s="46">
        <v>65</v>
      </c>
      <c r="D65" s="41"/>
      <c r="E65" s="46">
        <f>Table31422[[#This Row],[PRICE]]*Table31422[[#This Row],[QTY ORDERED ]]</f>
        <v>0</v>
      </c>
    </row>
    <row r="66" spans="1:5" ht="18">
      <c r="A66" s="48" t="s">
        <v>103</v>
      </c>
      <c r="B66" s="42" t="s">
        <v>97</v>
      </c>
      <c r="C66" s="46">
        <v>14.4</v>
      </c>
      <c r="D66" s="41"/>
      <c r="E66" s="46">
        <f>Table31422[[#This Row],[PRICE]]*Table31422[[#This Row],[QTY ORDERED ]]</f>
        <v>0</v>
      </c>
    </row>
    <row r="67" spans="1:5" s="314" customFormat="1" ht="18">
      <c r="A67" s="304" t="s">
        <v>1238</v>
      </c>
      <c r="B67" s="306" t="s">
        <v>18</v>
      </c>
      <c r="C67" s="307">
        <v>59</v>
      </c>
      <c r="D67" s="136"/>
      <c r="E67" s="307">
        <f>Table31422[[#This Row],[PRICE]]*Table31422[[#This Row],[QTY ORDERED ]]</f>
        <v>0</v>
      </c>
    </row>
    <row r="68" spans="1:5" ht="18">
      <c r="A68" s="48" t="s">
        <v>1311</v>
      </c>
      <c r="B68" s="42" t="s">
        <v>381</v>
      </c>
      <c r="C68" s="46">
        <v>20</v>
      </c>
      <c r="D68" s="41"/>
      <c r="E68" s="46">
        <f>Table31422[[#This Row],[PRICE]]*Table31422[[#This Row],[QTY ORDERED ]]</f>
        <v>0</v>
      </c>
    </row>
    <row r="69" spans="1:5" ht="18">
      <c r="A69" s="48" t="s">
        <v>13</v>
      </c>
      <c r="B69" s="42" t="s">
        <v>381</v>
      </c>
      <c r="C69" s="46">
        <v>25</v>
      </c>
      <c r="D69" s="41"/>
      <c r="E69" s="46">
        <f>Table31422[[#This Row],[PRICE]]*Table31422[[#This Row],[QTY ORDERED ]]</f>
        <v>0</v>
      </c>
    </row>
    <row r="70" spans="1:5" ht="18">
      <c r="A70" s="48" t="s">
        <v>16</v>
      </c>
      <c r="B70" s="42" t="s">
        <v>3</v>
      </c>
      <c r="C70" s="46">
        <v>49</v>
      </c>
      <c r="D70" s="41"/>
      <c r="E70" s="46">
        <f>Table31422[[#This Row],[PRICE]]*Table31422[[#This Row],[QTY ORDERED ]]</f>
        <v>0</v>
      </c>
    </row>
    <row r="71" spans="1:5" ht="18">
      <c r="A71" s="48" t="s">
        <v>15</v>
      </c>
      <c r="B71" s="42" t="s">
        <v>3</v>
      </c>
      <c r="C71" s="46">
        <v>59</v>
      </c>
      <c r="D71" s="41"/>
      <c r="E71" s="46">
        <f>Table31422[[#This Row],[PRICE]]*Table31422[[#This Row],[QTY ORDERED ]]</f>
        <v>0</v>
      </c>
    </row>
    <row r="72" spans="1:5" ht="18">
      <c r="A72" s="48" t="s">
        <v>910</v>
      </c>
      <c r="B72" s="42" t="s">
        <v>381</v>
      </c>
      <c r="C72" s="46">
        <v>32</v>
      </c>
      <c r="D72" s="41"/>
      <c r="E72" s="46">
        <f>Table31422[[#This Row],[PRICE]]*Table31422[[#This Row],[QTY ORDERED ]]</f>
        <v>0</v>
      </c>
    </row>
    <row r="73" spans="1:5" ht="18">
      <c r="A73" s="265" t="s">
        <v>1074</v>
      </c>
      <c r="B73" s="42" t="s">
        <v>381</v>
      </c>
      <c r="C73" s="46">
        <v>39</v>
      </c>
      <c r="D73" s="41"/>
      <c r="E73" s="46">
        <f>Table31422[[#This Row],[PRICE]]*Table31422[[#This Row],[QTY ORDERED ]]</f>
        <v>0</v>
      </c>
    </row>
    <row r="74" spans="1:5" ht="36">
      <c r="A74" s="62" t="s">
        <v>407</v>
      </c>
      <c r="B74" s="70" t="s">
        <v>119</v>
      </c>
      <c r="C74" s="66" t="s">
        <v>120</v>
      </c>
      <c r="D74" s="151" t="s">
        <v>121</v>
      </c>
      <c r="E74" s="61"/>
    </row>
    <row r="75" spans="1:5" ht="18">
      <c r="A75" s="62" t="s">
        <v>1151</v>
      </c>
      <c r="B75" s="70"/>
      <c r="C75" s="66"/>
      <c r="D75" s="151"/>
      <c r="E75" s="61"/>
    </row>
    <row r="76" spans="1:5" ht="18">
      <c r="A76" s="54" t="s">
        <v>324</v>
      </c>
      <c r="B76" s="42" t="s">
        <v>3</v>
      </c>
      <c r="C76" s="43">
        <v>165</v>
      </c>
      <c r="D76" s="41"/>
      <c r="E76" s="43">
        <f>Table31422[[#This Row],[PRICE]]*Table31422[[#This Row],[QTY ORDERED ]]</f>
        <v>0</v>
      </c>
    </row>
    <row r="77" spans="1:5" ht="18">
      <c r="A77" s="54" t="s">
        <v>1140</v>
      </c>
      <c r="B77" s="42" t="s">
        <v>3</v>
      </c>
      <c r="C77" s="43">
        <v>130</v>
      </c>
      <c r="D77" s="41"/>
      <c r="E77" s="43">
        <f>Table31422[[#This Row],[PRICE]]*Table31422[[#This Row],[QTY ORDERED ]]</f>
        <v>0</v>
      </c>
    </row>
    <row r="78" spans="1:5" s="9" customFormat="1" ht="18">
      <c r="A78" s="48" t="s">
        <v>325</v>
      </c>
      <c r="B78" s="57" t="s">
        <v>3</v>
      </c>
      <c r="C78" s="47">
        <v>149</v>
      </c>
      <c r="D78" s="48"/>
      <c r="E78" s="43">
        <f>Table31422[[#This Row],[PRICE]]*Table31422[[#This Row],[QTY ORDERED ]]</f>
        <v>0</v>
      </c>
    </row>
    <row r="79" spans="1:5" ht="18">
      <c r="A79" s="41" t="s">
        <v>326</v>
      </c>
      <c r="B79" s="42" t="s">
        <v>3</v>
      </c>
      <c r="C79" s="46">
        <v>119</v>
      </c>
      <c r="D79" s="41"/>
      <c r="E79" s="43">
        <f>Table31422[[#This Row],[PRICE]]*Table31422[[#This Row],[QTY ORDERED ]]</f>
        <v>0</v>
      </c>
    </row>
    <row r="80" spans="1:5" ht="18">
      <c r="A80" s="48" t="s">
        <v>432</v>
      </c>
      <c r="B80" s="42" t="s">
        <v>3</v>
      </c>
      <c r="C80" s="46">
        <v>147</v>
      </c>
      <c r="D80" s="41"/>
      <c r="E80" s="43">
        <f>Table31422[[#This Row],[PRICE]]*Table31422[[#This Row],[QTY ORDERED ]]</f>
        <v>0</v>
      </c>
    </row>
    <row r="81" spans="1:5" ht="18">
      <c r="A81" s="41" t="s">
        <v>661</v>
      </c>
      <c r="B81" s="42" t="s">
        <v>3</v>
      </c>
      <c r="C81" s="46">
        <v>139.5</v>
      </c>
      <c r="D81" s="41"/>
      <c r="E81" s="43">
        <f>Table31422[[#This Row],[PRICE]]*Table31422[[#This Row],[QTY ORDERED ]]</f>
        <v>0</v>
      </c>
    </row>
    <row r="82" spans="1:5" ht="18">
      <c r="A82" s="41" t="s">
        <v>803</v>
      </c>
      <c r="B82" s="42" t="s">
        <v>381</v>
      </c>
      <c r="C82" s="46">
        <v>85</v>
      </c>
      <c r="D82" s="41"/>
      <c r="E82" s="43">
        <f>Table31422[[#This Row],[PRICE]]*Table31422[[#This Row],[QTY ORDERED ]]</f>
        <v>0</v>
      </c>
    </row>
    <row r="83" spans="1:5" ht="18">
      <c r="A83" s="137" t="s">
        <v>1141</v>
      </c>
      <c r="B83" s="42" t="s">
        <v>381</v>
      </c>
      <c r="C83" s="46">
        <v>16</v>
      </c>
      <c r="D83" s="41"/>
      <c r="E83" s="43">
        <f>Table31422[[#This Row],[PRICE]]*Table31422[[#This Row],[QTY ORDERED ]]</f>
        <v>0</v>
      </c>
    </row>
    <row r="84" spans="1:5" s="9" customFormat="1" ht="18">
      <c r="A84" s="116" t="s">
        <v>1369</v>
      </c>
      <c r="B84" s="57" t="s">
        <v>381</v>
      </c>
      <c r="C84" s="47">
        <v>35</v>
      </c>
      <c r="D84" s="48"/>
      <c r="E84" s="43">
        <f>Table31422[[#This Row],[PRICE]]*Table31422[[#This Row],[QTY ORDERED ]]</f>
        <v>0</v>
      </c>
    </row>
    <row r="85" spans="1:5" ht="18">
      <c r="A85" s="41" t="s">
        <v>327</v>
      </c>
      <c r="B85" s="42" t="s">
        <v>381</v>
      </c>
      <c r="C85" s="46">
        <v>39.5</v>
      </c>
      <c r="D85" s="41"/>
      <c r="E85" s="43">
        <f>Table31422[[#This Row],[PRICE]]*Table31422[[#This Row],[QTY ORDERED ]]</f>
        <v>0</v>
      </c>
    </row>
    <row r="86" spans="1:5" s="9" customFormat="1" ht="18">
      <c r="A86" s="48" t="s">
        <v>658</v>
      </c>
      <c r="B86" s="57" t="s">
        <v>3</v>
      </c>
      <c r="C86" s="47">
        <v>115</v>
      </c>
      <c r="D86" s="48"/>
      <c r="E86" s="43">
        <f>Table31422[[#This Row],[PRICE]]*Table31422[[#This Row],[QTY ORDERED ]]</f>
        <v>0</v>
      </c>
    </row>
    <row r="87" spans="1:5" ht="18">
      <c r="A87" s="41" t="s">
        <v>907</v>
      </c>
      <c r="B87" s="42" t="s">
        <v>3</v>
      </c>
      <c r="C87" s="46">
        <v>129.5</v>
      </c>
      <c r="D87" s="41"/>
      <c r="E87" s="43">
        <f>Table31422[[#This Row],[PRICE]]*Table31422[[#This Row],[QTY ORDERED ]]</f>
        <v>0</v>
      </c>
    </row>
    <row r="88" spans="1:5" ht="18">
      <c r="A88" s="41" t="s">
        <v>328</v>
      </c>
      <c r="B88" s="42" t="s">
        <v>3</v>
      </c>
      <c r="C88" s="46">
        <v>130</v>
      </c>
      <c r="D88" s="41"/>
      <c r="E88" s="43">
        <f>Table31422[[#This Row],[PRICE]]*Table31422[[#This Row],[QTY ORDERED ]]</f>
        <v>0</v>
      </c>
    </row>
    <row r="89" spans="1:5" ht="18">
      <c r="A89" s="266" t="s">
        <v>1065</v>
      </c>
      <c r="B89" s="42" t="s">
        <v>381</v>
      </c>
      <c r="C89" s="46">
        <v>49.5</v>
      </c>
      <c r="D89" s="41"/>
      <c r="E89" s="43">
        <f>Table31422[[#This Row],[PRICE]]*Table31422[[#This Row],[QTY ORDERED ]]</f>
        <v>0</v>
      </c>
    </row>
    <row r="90" spans="1:5" ht="18">
      <c r="A90" s="266" t="s">
        <v>1066</v>
      </c>
      <c r="B90" s="42" t="s">
        <v>381</v>
      </c>
      <c r="C90" s="46">
        <v>39.5</v>
      </c>
      <c r="D90" s="41"/>
      <c r="E90" s="43">
        <f>Table31422[[#This Row],[PRICE]]*Table31422[[#This Row],[QTY ORDERED ]]</f>
        <v>0</v>
      </c>
    </row>
    <row r="91" spans="1:5" ht="18">
      <c r="A91" s="48" t="s">
        <v>402</v>
      </c>
      <c r="B91" s="42" t="s">
        <v>3</v>
      </c>
      <c r="C91" s="46">
        <v>115</v>
      </c>
      <c r="D91" s="41"/>
      <c r="E91" s="43">
        <f>Table31422[[#This Row],[PRICE]]*Table31422[[#This Row],[QTY ORDERED ]]</f>
        <v>0</v>
      </c>
    </row>
    <row r="92" spans="1:5" ht="18">
      <c r="A92" s="48" t="s">
        <v>431</v>
      </c>
      <c r="B92" s="42" t="s">
        <v>3</v>
      </c>
      <c r="C92" s="46">
        <v>121</v>
      </c>
      <c r="D92" s="41"/>
      <c r="E92" s="43">
        <f>Table31422[[#This Row],[PRICE]]*Table31422[[#This Row],[QTY ORDERED ]]</f>
        <v>0</v>
      </c>
    </row>
    <row r="93" spans="1:5" ht="18">
      <c r="A93" s="48" t="s">
        <v>389</v>
      </c>
      <c r="B93" s="42" t="s">
        <v>3</v>
      </c>
      <c r="C93" s="46">
        <v>139</v>
      </c>
      <c r="D93" s="41"/>
      <c r="E93" s="43">
        <f>Table31422[[#This Row],[PRICE]]*Table31422[[#This Row],[QTY ORDERED ]]</f>
        <v>0</v>
      </c>
    </row>
    <row r="94" spans="1:5" s="9" customFormat="1" ht="18">
      <c r="A94" s="48" t="s">
        <v>659</v>
      </c>
      <c r="B94" s="57" t="s">
        <v>381</v>
      </c>
      <c r="C94" s="315">
        <v>49</v>
      </c>
      <c r="D94" s="48"/>
      <c r="E94" s="43">
        <f>Table31422[[#This Row],[PRICE]]*Table31422[[#This Row],[QTY ORDERED ]]</f>
        <v>0</v>
      </c>
    </row>
    <row r="95" spans="1:5" s="9" customFormat="1" ht="18">
      <c r="A95" s="48" t="s">
        <v>802</v>
      </c>
      <c r="B95" s="57" t="s">
        <v>381</v>
      </c>
      <c r="C95" s="315">
        <v>43</v>
      </c>
      <c r="D95" s="48"/>
      <c r="E95" s="43">
        <f>Table31422[[#This Row],[PRICE]]*Table31422[[#This Row],[QTY ORDERED ]]</f>
        <v>0</v>
      </c>
    </row>
    <row r="96" spans="1:5" s="9" customFormat="1" ht="18">
      <c r="A96" s="48" t="s">
        <v>1152</v>
      </c>
      <c r="B96" s="57" t="s">
        <v>381</v>
      </c>
      <c r="C96" s="315">
        <v>35.5</v>
      </c>
      <c r="D96" s="48"/>
      <c r="E96" s="43">
        <f>Table31422[[#This Row],[PRICE]]*Table31422[[#This Row],[QTY ORDERED ]]</f>
        <v>0</v>
      </c>
    </row>
    <row r="97" spans="1:5" ht="18">
      <c r="A97" s="48" t="s">
        <v>430</v>
      </c>
      <c r="B97" s="42" t="s">
        <v>3</v>
      </c>
      <c r="C97" s="46">
        <v>95</v>
      </c>
      <c r="D97" s="41"/>
      <c r="E97" s="43">
        <f>Table31422[[#This Row],[PRICE]]*Table31422[[#This Row],[QTY ORDERED ]]</f>
        <v>0</v>
      </c>
    </row>
    <row r="98" spans="1:5" ht="18">
      <c r="A98" s="48" t="s">
        <v>1373</v>
      </c>
      <c r="B98" s="42" t="s">
        <v>3</v>
      </c>
      <c r="C98" s="46">
        <v>149.5</v>
      </c>
      <c r="D98" s="41"/>
      <c r="E98" s="43">
        <f>Table31422[[#This Row],[PRICE]]*Table31422[[#This Row],[QTY ORDERED ]]</f>
        <v>0</v>
      </c>
    </row>
    <row r="99" spans="1:5" ht="18">
      <c r="A99" s="41" t="s">
        <v>429</v>
      </c>
      <c r="B99" s="42" t="s">
        <v>3</v>
      </c>
      <c r="C99" s="46">
        <v>140</v>
      </c>
      <c r="D99" s="41"/>
      <c r="E99" s="43">
        <f>Table31422[[#This Row],[PRICE]]*Table31422[[#This Row],[QTY ORDERED ]]</f>
        <v>0</v>
      </c>
    </row>
    <row r="100" spans="1:5" ht="18">
      <c r="A100" s="48" t="s">
        <v>428</v>
      </c>
      <c r="B100" s="42" t="s">
        <v>381</v>
      </c>
      <c r="C100" s="46">
        <v>32.32</v>
      </c>
      <c r="D100" s="41"/>
      <c r="E100" s="43">
        <f>Table31422[[#This Row],[PRICE]]*Table31422[[#This Row],[QTY ORDERED ]]</f>
        <v>0</v>
      </c>
    </row>
    <row r="101" spans="1:5" ht="18">
      <c r="A101" s="48" t="s">
        <v>1200</v>
      </c>
      <c r="B101" s="42" t="s">
        <v>381</v>
      </c>
      <c r="C101" s="46">
        <v>19</v>
      </c>
      <c r="D101" s="41"/>
      <c r="E101" s="43">
        <f>Table31422[[#This Row],[PRICE]]*Table31422[[#This Row],[QTY ORDERED ]]</f>
        <v>0</v>
      </c>
    </row>
    <row r="102" spans="1:5" ht="18">
      <c r="A102" s="41" t="s">
        <v>1047</v>
      </c>
      <c r="B102" s="42" t="s">
        <v>3</v>
      </c>
      <c r="C102" s="46">
        <v>165</v>
      </c>
      <c r="D102" s="41"/>
      <c r="E102" s="43">
        <f>Table31422[[#This Row],[PRICE]]*Table31422[[#This Row],[QTY ORDERED ]]</f>
        <v>0</v>
      </c>
    </row>
    <row r="103" spans="1:5" ht="18">
      <c r="A103" s="41" t="s">
        <v>900</v>
      </c>
      <c r="B103" s="42" t="s">
        <v>3</v>
      </c>
      <c r="C103" s="46">
        <v>75</v>
      </c>
      <c r="D103" s="41"/>
      <c r="E103" s="43">
        <f>Table31422[[#This Row],[PRICE]]*Table31422[[#This Row],[QTY ORDERED ]]</f>
        <v>0</v>
      </c>
    </row>
    <row r="104" spans="1:5" s="9" customFormat="1" ht="18">
      <c r="A104" s="48" t="s">
        <v>657</v>
      </c>
      <c r="B104" s="57" t="s">
        <v>3</v>
      </c>
      <c r="C104" s="47">
        <v>115</v>
      </c>
      <c r="D104" s="48"/>
      <c r="E104" s="44">
        <f>Table31422[[#This Row],[PRICE]]*Table31422[[#This Row],[QTY ORDERED ]]</f>
        <v>0</v>
      </c>
    </row>
    <row r="105" spans="1:5" ht="18">
      <c r="A105" s="41" t="s">
        <v>330</v>
      </c>
      <c r="B105" s="42" t="s">
        <v>3</v>
      </c>
      <c r="C105" s="46">
        <v>115</v>
      </c>
      <c r="D105" s="41"/>
      <c r="E105" s="43">
        <f>Table31422[[#This Row],[PRICE]]*Table31422[[#This Row],[QTY ORDERED ]]</f>
        <v>0</v>
      </c>
    </row>
    <row r="106" spans="1:5" ht="18">
      <c r="A106" s="56" t="s">
        <v>1365</v>
      </c>
      <c r="B106" s="42" t="s">
        <v>381</v>
      </c>
      <c r="C106" s="46">
        <v>49</v>
      </c>
      <c r="D106" s="41"/>
      <c r="E106" s="43">
        <f>Table31422[[#This Row],[PRICE]]*Table31422[[#This Row],[QTY ORDERED ]]</f>
        <v>0</v>
      </c>
    </row>
    <row r="107" spans="1:5" ht="18">
      <c r="A107" s="41" t="s">
        <v>427</v>
      </c>
      <c r="B107" s="42" t="s">
        <v>3</v>
      </c>
      <c r="C107" s="46">
        <v>99</v>
      </c>
      <c r="D107" s="41"/>
      <c r="E107" s="43">
        <f>Table31422[[#This Row],[PRICE]]*Table31422[[#This Row],[QTY ORDERED ]]</f>
        <v>0</v>
      </c>
    </row>
    <row r="108" spans="1:5" ht="18">
      <c r="A108" s="41" t="s">
        <v>1367</v>
      </c>
      <c r="B108" s="42" t="s">
        <v>381</v>
      </c>
      <c r="C108" s="46">
        <v>39.5</v>
      </c>
      <c r="D108" s="41"/>
      <c r="E108" s="43">
        <f>Table31422[[#This Row],[PRICE]]*Table31422[[#This Row],[QTY ORDERED ]]</f>
        <v>0</v>
      </c>
    </row>
    <row r="109" spans="1:5" ht="18">
      <c r="A109" s="41" t="s">
        <v>1366</v>
      </c>
      <c r="B109" s="42" t="s">
        <v>381</v>
      </c>
      <c r="C109" s="46">
        <v>75</v>
      </c>
      <c r="D109" s="41"/>
      <c r="E109" s="43">
        <f>Table31422[[#This Row],[PRICE]]*Table31422[[#This Row],[QTY ORDERED ]]</f>
        <v>0</v>
      </c>
    </row>
    <row r="110" spans="1:5" s="314" customFormat="1" ht="18">
      <c r="A110" s="136" t="s">
        <v>899</v>
      </c>
      <c r="B110" s="306" t="s">
        <v>381</v>
      </c>
      <c r="C110" s="307">
        <v>35</v>
      </c>
      <c r="D110" s="136"/>
      <c r="E110" s="309">
        <f>Table31422[[#This Row],[PRICE]]*Table31422[[#This Row],[QTY ORDERED ]]</f>
        <v>0</v>
      </c>
    </row>
    <row r="111" spans="1:5" s="9" customFormat="1" ht="18">
      <c r="A111" s="48" t="s">
        <v>1374</v>
      </c>
      <c r="B111" s="57" t="s">
        <v>381</v>
      </c>
      <c r="C111" s="47">
        <v>65</v>
      </c>
      <c r="D111" s="48"/>
      <c r="E111" s="44">
        <f>Table31422[[#This Row],[PRICE]]*Table31422[[#This Row],[QTY ORDERED ]]</f>
        <v>0</v>
      </c>
    </row>
    <row r="112" spans="1:5" ht="18">
      <c r="A112" s="41" t="s">
        <v>425</v>
      </c>
      <c r="B112" s="42" t="s">
        <v>3</v>
      </c>
      <c r="C112" s="46">
        <v>139.5</v>
      </c>
      <c r="D112" s="41"/>
      <c r="E112" s="43">
        <f>Table31422[[#This Row],[PRICE]]*Table31422[[#This Row],[QTY ORDERED ]]</f>
        <v>0</v>
      </c>
    </row>
    <row r="113" spans="1:5" ht="18">
      <c r="A113" s="48" t="s">
        <v>660</v>
      </c>
      <c r="B113" s="42" t="s">
        <v>381</v>
      </c>
      <c r="C113" s="46">
        <v>17.5</v>
      </c>
      <c r="D113" s="41"/>
      <c r="E113" s="43">
        <f>Table31422[[#This Row],[PRICE]]*Table31422[[#This Row],[QTY ORDERED ]]</f>
        <v>0</v>
      </c>
    </row>
    <row r="114" spans="1:5" ht="18">
      <c r="A114" s="48" t="s">
        <v>426</v>
      </c>
      <c r="B114" s="42" t="s">
        <v>381</v>
      </c>
      <c r="C114" s="46">
        <v>39</v>
      </c>
      <c r="D114" s="41"/>
      <c r="E114" s="43">
        <f>Table31422[[#This Row],[PRICE]]*Table31422[[#This Row],[QTY ORDERED ]]</f>
        <v>0</v>
      </c>
    </row>
    <row r="115" spans="1:5" ht="18">
      <c r="A115" s="116" t="s">
        <v>1370</v>
      </c>
      <c r="B115" s="42" t="s">
        <v>381</v>
      </c>
      <c r="C115" s="46">
        <v>39.5</v>
      </c>
      <c r="D115" s="41"/>
      <c r="E115" s="46">
        <f>Table31422[[#This Row],[PRICE]]*Table31422[[#This Row],[QTY ORDERED ]]</f>
        <v>0</v>
      </c>
    </row>
    <row r="116" spans="1:5" ht="18">
      <c r="A116" s="41" t="s">
        <v>801</v>
      </c>
      <c r="B116" s="42" t="s">
        <v>3</v>
      </c>
      <c r="C116" s="46">
        <v>190</v>
      </c>
      <c r="D116" s="41"/>
      <c r="E116" s="46">
        <f>Table31422[[#This Row],[PRICE]]*Table31422[[#This Row],[QTY ORDERED ]]</f>
        <v>0</v>
      </c>
    </row>
    <row r="117" spans="1:5" ht="18">
      <c r="A117" s="56" t="s">
        <v>1375</v>
      </c>
      <c r="B117" s="42" t="s">
        <v>3</v>
      </c>
      <c r="C117" s="46">
        <v>175</v>
      </c>
      <c r="D117" s="41"/>
      <c r="E117" s="46">
        <f>Table31422[[#This Row],[PRICE]]*Table31422[[#This Row],[QTY ORDERED ]]</f>
        <v>0</v>
      </c>
    </row>
    <row r="118" spans="1:5" ht="18">
      <c r="A118" s="41" t="s">
        <v>323</v>
      </c>
      <c r="B118" s="42" t="s">
        <v>3</v>
      </c>
      <c r="C118" s="46">
        <v>129</v>
      </c>
      <c r="D118" s="41"/>
      <c r="E118" s="46">
        <f>Table31422[[#This Row],[PRICE]]*Table31422[[#This Row],[QTY ORDERED ]]</f>
        <v>0</v>
      </c>
    </row>
    <row r="119" spans="1:5" ht="18">
      <c r="A119" s="41" t="s">
        <v>433</v>
      </c>
      <c r="B119" s="42" t="s">
        <v>3</v>
      </c>
      <c r="C119" s="46">
        <v>295</v>
      </c>
      <c r="D119" s="41"/>
      <c r="E119" s="46">
        <f>Table31422[[#This Row],[PRICE]]*Table31422[[#This Row],[QTY ORDERED ]]</f>
        <v>0</v>
      </c>
    </row>
    <row r="120" spans="1:5" ht="18">
      <c r="A120" s="48" t="s">
        <v>434</v>
      </c>
      <c r="B120" s="42" t="s">
        <v>381</v>
      </c>
      <c r="C120" s="46">
        <v>45</v>
      </c>
      <c r="D120" s="41"/>
      <c r="E120" s="46">
        <f>Table31422[[#This Row],[PRICE]]*Table31422[[#This Row],[QTY ORDERED ]]</f>
        <v>0</v>
      </c>
    </row>
    <row r="121" spans="1:5" ht="18">
      <c r="A121" s="48" t="s">
        <v>656</v>
      </c>
      <c r="B121" s="42" t="s">
        <v>381</v>
      </c>
      <c r="C121" s="46">
        <v>60</v>
      </c>
      <c r="D121" s="41"/>
      <c r="E121" s="46">
        <f>Table31422[[#This Row],[PRICE]]*Table31422[[#This Row],[QTY ORDERED ]]</f>
        <v>0</v>
      </c>
    </row>
    <row r="122" spans="1:5" ht="18">
      <c r="A122" s="48" t="s">
        <v>609</v>
      </c>
      <c r="B122" s="42" t="s">
        <v>381</v>
      </c>
      <c r="C122" s="46">
        <v>49</v>
      </c>
      <c r="D122" s="41"/>
      <c r="E122" s="46">
        <f>Table31422[[#This Row],[PRICE]]*Table31422[[#This Row],[QTY ORDERED ]]</f>
        <v>0</v>
      </c>
    </row>
    <row r="123" spans="1:5" ht="18">
      <c r="A123" s="41" t="s">
        <v>334</v>
      </c>
      <c r="B123" s="42" t="s">
        <v>3</v>
      </c>
      <c r="C123" s="46">
        <v>195</v>
      </c>
      <c r="D123" s="41"/>
      <c r="E123" s="46">
        <f>Table31422[[#This Row],[PRICE]]*Table31422[[#This Row],[QTY ORDERED ]]</f>
        <v>0</v>
      </c>
    </row>
    <row r="124" spans="1:5" ht="18">
      <c r="A124" s="48" t="s">
        <v>335</v>
      </c>
      <c r="B124" s="42" t="s">
        <v>381</v>
      </c>
      <c r="C124" s="46">
        <v>19</v>
      </c>
      <c r="D124" s="41"/>
      <c r="E124" s="46">
        <f>Table31422[[#This Row],[PRICE]]*Table31422[[#This Row],[QTY ORDERED ]]</f>
        <v>0</v>
      </c>
    </row>
    <row r="125" spans="1:5" ht="18">
      <c r="A125" s="48" t="s">
        <v>909</v>
      </c>
      <c r="B125" s="42" t="s">
        <v>381</v>
      </c>
      <c r="C125" s="46">
        <v>95</v>
      </c>
      <c r="D125" s="41"/>
      <c r="E125" s="46">
        <f>Table31422[[#This Row],[PRICE]]*Table31422[[#This Row],[QTY ORDERED ]]</f>
        <v>0</v>
      </c>
    </row>
    <row r="126" spans="1:5" s="314" customFormat="1" ht="18">
      <c r="A126" s="136" t="s">
        <v>575</v>
      </c>
      <c r="B126" s="306" t="s">
        <v>381</v>
      </c>
      <c r="C126" s="307">
        <v>25</v>
      </c>
      <c r="D126" s="136"/>
      <c r="E126" s="307">
        <f>Table31422[[#This Row],[PRICE]]*Table31422[[#This Row],[QTY ORDERED ]]</f>
        <v>0</v>
      </c>
    </row>
    <row r="127" spans="1:5" ht="18">
      <c r="A127" s="41" t="s">
        <v>604</v>
      </c>
      <c r="B127" s="42" t="s">
        <v>3</v>
      </c>
      <c r="C127" s="46">
        <v>230</v>
      </c>
      <c r="D127" s="41"/>
      <c r="E127" s="46">
        <f>Table31422[[#This Row],[PRICE]]*Table31422[[#This Row],[QTY ORDERED ]]</f>
        <v>0</v>
      </c>
    </row>
    <row r="128" spans="1:5" s="314" customFormat="1" ht="18">
      <c r="A128" s="136" t="s">
        <v>1155</v>
      </c>
      <c r="B128" s="306" t="s">
        <v>3</v>
      </c>
      <c r="C128" s="307">
        <v>198.6</v>
      </c>
      <c r="D128" s="136"/>
      <c r="E128" s="307">
        <f>Table31422[[#This Row],[PRICE]]*Table31422[[#This Row],[QTY ORDERED ]]</f>
        <v>0</v>
      </c>
    </row>
    <row r="129" spans="1:5" ht="18">
      <c r="A129" s="62" t="s">
        <v>1153</v>
      </c>
      <c r="B129" s="70"/>
      <c r="C129" s="66"/>
      <c r="D129" s="151"/>
      <c r="E129" s="61"/>
    </row>
    <row r="130" spans="1:5" ht="18">
      <c r="A130" s="41" t="s">
        <v>663</v>
      </c>
      <c r="B130" s="42" t="s">
        <v>381</v>
      </c>
      <c r="C130" s="46">
        <v>39</v>
      </c>
      <c r="D130" s="41"/>
      <c r="E130" s="46">
        <f>Table31422[[#This Row],[PRICE]]*Table31422[[#This Row],[QTY ORDERED ]]</f>
        <v>0</v>
      </c>
    </row>
    <row r="131" spans="1:5" ht="18">
      <c r="A131" s="56" t="s">
        <v>1376</v>
      </c>
      <c r="B131" s="42" t="s">
        <v>381</v>
      </c>
      <c r="C131" s="46">
        <v>12</v>
      </c>
      <c r="D131" s="41"/>
      <c r="E131" s="46">
        <f>Table31422[[#This Row],[PRICE]]*Table31422[[#This Row],[QTY ORDERED ]]</f>
        <v>0</v>
      </c>
    </row>
    <row r="132" spans="1:5" ht="18">
      <c r="A132" s="48" t="s">
        <v>1067</v>
      </c>
      <c r="B132" s="42" t="s">
        <v>1068</v>
      </c>
      <c r="C132" s="46">
        <v>28.5</v>
      </c>
      <c r="D132" s="41"/>
      <c r="E132" s="46">
        <f>Table31422[[#This Row],[PRICE]]*Table31422[[#This Row],[QTY ORDERED ]]</f>
        <v>0</v>
      </c>
    </row>
    <row r="133" spans="1:5" ht="18">
      <c r="A133" s="41" t="s">
        <v>1046</v>
      </c>
      <c r="B133" s="42" t="s">
        <v>3</v>
      </c>
      <c r="C133" s="46">
        <v>151.12</v>
      </c>
      <c r="D133" s="41"/>
      <c r="E133" s="46">
        <f>Table31422[[#This Row],[PRICE]]*Table31422[[#This Row],[QTY ORDERED ]]</f>
        <v>0</v>
      </c>
    </row>
    <row r="134" spans="1:5" ht="18">
      <c r="A134" s="48" t="s">
        <v>329</v>
      </c>
      <c r="B134" s="42" t="s">
        <v>3</v>
      </c>
      <c r="C134" s="46">
        <v>138</v>
      </c>
      <c r="D134" s="41"/>
      <c r="E134" s="46">
        <f>Table31422[[#This Row],[PRICE]]*Table31422[[#This Row],[QTY ORDERED ]]</f>
        <v>0</v>
      </c>
    </row>
    <row r="135" spans="1:5" ht="18">
      <c r="A135" s="48" t="s">
        <v>906</v>
      </c>
      <c r="B135" s="42" t="s">
        <v>3</v>
      </c>
      <c r="C135" s="46">
        <v>217</v>
      </c>
      <c r="D135" s="41"/>
      <c r="E135" s="46"/>
    </row>
    <row r="136" spans="1:5" s="314" customFormat="1" ht="18">
      <c r="A136" s="136" t="s">
        <v>331</v>
      </c>
      <c r="B136" s="306" t="s">
        <v>381</v>
      </c>
      <c r="C136" s="307">
        <v>29</v>
      </c>
      <c r="D136" s="136"/>
      <c r="E136" s="307">
        <f>Table31422[[#This Row],[PRICE]]*Table31422[[#This Row],[QTY ORDERED ]]</f>
        <v>0</v>
      </c>
    </row>
    <row r="137" spans="1:5" ht="18">
      <c r="A137" s="116" t="s">
        <v>1364</v>
      </c>
      <c r="B137" s="42" t="s">
        <v>381</v>
      </c>
      <c r="C137" s="46">
        <v>16</v>
      </c>
      <c r="D137" s="41"/>
      <c r="E137" s="46">
        <f>Table31422[[#This Row],[PRICE]]*Table31422[[#This Row],[QTY ORDERED ]]</f>
        <v>0</v>
      </c>
    </row>
    <row r="138" spans="1:5" ht="18">
      <c r="A138" s="41" t="s">
        <v>344</v>
      </c>
      <c r="B138" s="42" t="s">
        <v>381</v>
      </c>
      <c r="C138" s="46">
        <v>39.5</v>
      </c>
      <c r="D138" s="41"/>
      <c r="E138" s="46">
        <f>Table31422[[#This Row],[PRICE]]*Table31422[[#This Row],[QTY ORDERED ]]</f>
        <v>0</v>
      </c>
    </row>
    <row r="139" spans="1:5" ht="18">
      <c r="A139" s="56" t="s">
        <v>1368</v>
      </c>
      <c r="B139" s="42" t="s">
        <v>381</v>
      </c>
      <c r="C139" s="46">
        <v>9</v>
      </c>
      <c r="D139" s="41"/>
      <c r="E139" s="46">
        <f>Table31422[[#This Row],[PRICE]]*Table31422[[#This Row],[QTY ORDERED ]]</f>
        <v>0</v>
      </c>
    </row>
    <row r="140" spans="1:5" ht="18">
      <c r="A140" s="41" t="s">
        <v>332</v>
      </c>
      <c r="B140" s="42" t="s">
        <v>3</v>
      </c>
      <c r="C140" s="46">
        <v>155</v>
      </c>
      <c r="D140" s="41"/>
      <c r="E140" s="46">
        <f>Table31422[[#This Row],[PRICE]]*Table31422[[#This Row],[QTY ORDERED ]]</f>
        <v>0</v>
      </c>
    </row>
    <row r="141" spans="1:5" ht="18">
      <c r="A141" s="41" t="s">
        <v>333</v>
      </c>
      <c r="B141" s="42" t="s">
        <v>381</v>
      </c>
      <c r="C141" s="46">
        <v>39.5</v>
      </c>
      <c r="D141" s="41"/>
      <c r="E141" s="46">
        <f>Table31422[[#This Row],[PRICE]]*Table31422[[#This Row],[QTY ORDERED ]]</f>
        <v>0</v>
      </c>
    </row>
    <row r="142" spans="1:5" ht="18">
      <c r="A142" s="41" t="s">
        <v>1154</v>
      </c>
      <c r="B142" s="42" t="s">
        <v>3</v>
      </c>
      <c r="C142" s="46">
        <v>151</v>
      </c>
      <c r="D142" s="41"/>
      <c r="E142" s="46">
        <f>Table31422[[#This Row],[PRICE]]*Table31422[[#This Row],[QTY ORDERED ]]</f>
        <v>0</v>
      </c>
    </row>
    <row r="143" spans="1:5" ht="18">
      <c r="A143" s="41" t="s">
        <v>1045</v>
      </c>
      <c r="B143" s="42" t="s">
        <v>3</v>
      </c>
      <c r="C143" s="46">
        <v>198</v>
      </c>
      <c r="D143" s="41"/>
      <c r="E143" s="46">
        <f>Table31422[[#This Row],[PRICE]]*Table31422[[#This Row],[QTY ORDERED ]]</f>
        <v>0</v>
      </c>
    </row>
    <row r="144" spans="1:5" ht="18">
      <c r="A144" s="48" t="s">
        <v>1371</v>
      </c>
      <c r="B144" s="42" t="s">
        <v>3</v>
      </c>
      <c r="C144" s="46">
        <v>217</v>
      </c>
      <c r="D144" s="41"/>
      <c r="E144" s="46">
        <f>Table31422[[#This Row],[PRICE]]*Table31422[[#This Row],[QTY ORDERED ]]</f>
        <v>0</v>
      </c>
    </row>
    <row r="145" spans="1:5" ht="18">
      <c r="A145" s="48" t="s">
        <v>1372</v>
      </c>
      <c r="B145" s="42" t="s">
        <v>381</v>
      </c>
      <c r="C145" s="46">
        <v>30</v>
      </c>
      <c r="D145" s="41"/>
      <c r="E145" s="46">
        <f>Table31422[[#This Row],[PRICE]]*Table31422[[#This Row],[QTY ORDERED ]]</f>
        <v>0</v>
      </c>
    </row>
    <row r="146" spans="1:5" s="314" customFormat="1" ht="18">
      <c r="A146" s="136" t="s">
        <v>1318</v>
      </c>
      <c r="B146" s="306" t="s">
        <v>3</v>
      </c>
      <c r="C146" s="307">
        <v>55</v>
      </c>
      <c r="D146" s="136"/>
      <c r="E146" s="307">
        <f>Table31422[[#This Row],[PRICE]]*Table31422[[#This Row],[QTY ORDERED ]]</f>
        <v>0</v>
      </c>
    </row>
    <row r="147" spans="1:5" ht="18">
      <c r="A147" s="41" t="s">
        <v>336</v>
      </c>
      <c r="B147" s="42" t="s">
        <v>381</v>
      </c>
      <c r="C147" s="43">
        <v>39.5</v>
      </c>
      <c r="D147" s="41"/>
      <c r="E147" s="46">
        <f>Table31422[[#This Row],[PRICE]]*Table31422[[#This Row],[QTY ORDERED ]]</f>
        <v>0</v>
      </c>
    </row>
    <row r="148" spans="1:5" ht="18">
      <c r="A148" s="49" t="s">
        <v>421</v>
      </c>
      <c r="B148" s="70"/>
      <c r="C148" s="66"/>
      <c r="D148" s="151"/>
      <c r="E148" s="61"/>
    </row>
    <row r="149" spans="1:5" ht="18">
      <c r="A149" s="41" t="s">
        <v>133</v>
      </c>
      <c r="B149" s="42" t="s">
        <v>6</v>
      </c>
      <c r="C149" s="43">
        <v>120</v>
      </c>
      <c r="D149" s="41"/>
      <c r="E149" s="43">
        <f>Table31422[[#This Row],[PRICE]]*Table31422[[#This Row],[QTY ORDERED ]]</f>
        <v>0</v>
      </c>
    </row>
    <row r="150" spans="1:5" ht="18">
      <c r="A150" s="41" t="s">
        <v>132</v>
      </c>
      <c r="B150" s="42" t="s">
        <v>6</v>
      </c>
      <c r="C150" s="43">
        <v>195</v>
      </c>
      <c r="D150" s="41"/>
      <c r="E150" s="43">
        <f>Table31422[[#This Row],[PRICE]]*Table31422[[#This Row],[QTY ORDERED ]]</f>
        <v>0</v>
      </c>
    </row>
    <row r="151" spans="1:5" ht="18">
      <c r="A151" s="41" t="s">
        <v>131</v>
      </c>
      <c r="B151" s="42" t="s">
        <v>6</v>
      </c>
      <c r="C151" s="43">
        <v>245</v>
      </c>
      <c r="D151" s="41"/>
      <c r="E151" s="43">
        <f>Table31422[[#This Row],[PRICE]]*Table31422[[#This Row],[QTY ORDERED ]]</f>
        <v>0</v>
      </c>
    </row>
    <row r="152" spans="1:5" ht="18">
      <c r="A152" s="55" t="s">
        <v>346</v>
      </c>
      <c r="B152" s="63" t="s">
        <v>6</v>
      </c>
      <c r="C152" s="64">
        <v>350</v>
      </c>
      <c r="D152" s="41"/>
      <c r="E152" s="64">
        <f>Table31422[[#This Row],[PRICE]]*Table31422[[#This Row],[QTY ORDERED ]]</f>
        <v>0</v>
      </c>
    </row>
    <row r="153" spans="1:5" ht="18">
      <c r="A153" s="49" t="s">
        <v>78</v>
      </c>
      <c r="B153" s="79"/>
      <c r="C153" s="61"/>
      <c r="D153" s="72"/>
      <c r="E153" s="61"/>
    </row>
    <row r="154" spans="1:5" s="314" customFormat="1" ht="18">
      <c r="A154" s="316" t="s">
        <v>1357</v>
      </c>
      <c r="B154" s="317" t="s">
        <v>911</v>
      </c>
      <c r="C154" s="318">
        <v>12</v>
      </c>
      <c r="D154" s="319"/>
      <c r="E154" s="307"/>
    </row>
    <row r="155" spans="1:5" s="314" customFormat="1" ht="18">
      <c r="A155" s="316" t="s">
        <v>1358</v>
      </c>
      <c r="B155" s="317" t="s">
        <v>667</v>
      </c>
      <c r="C155" s="318">
        <v>13.5</v>
      </c>
      <c r="D155" s="319"/>
      <c r="E155" s="307"/>
    </row>
    <row r="156" spans="1:5" s="314" customFormat="1" ht="18">
      <c r="A156" s="316" t="s">
        <v>1359</v>
      </c>
      <c r="B156" s="317" t="s">
        <v>667</v>
      </c>
      <c r="C156" s="318">
        <v>13.5</v>
      </c>
      <c r="D156" s="319"/>
      <c r="E156" s="307"/>
    </row>
    <row r="157" spans="1:5" s="314" customFormat="1" ht="18">
      <c r="A157" s="316" t="s">
        <v>1355</v>
      </c>
      <c r="B157" s="317" t="s">
        <v>667</v>
      </c>
      <c r="C157" s="318">
        <v>13.5</v>
      </c>
      <c r="D157" s="319"/>
      <c r="E157" s="307">
        <f>Table31422[[#This Row],[PRICE]]*Table31422[[#This Row],[QTY ORDERED ]]</f>
        <v>0</v>
      </c>
    </row>
    <row r="158" spans="1:5" s="314" customFormat="1" ht="18">
      <c r="A158" s="316" t="s">
        <v>1356</v>
      </c>
      <c r="B158" s="317" t="s">
        <v>667</v>
      </c>
      <c r="C158" s="318">
        <v>13.5</v>
      </c>
      <c r="D158" s="319"/>
      <c r="E158" s="307">
        <f>Table31422[[#This Row],[PRICE]]*Table31422[[#This Row],[QTY ORDERED ]]</f>
        <v>0</v>
      </c>
    </row>
    <row r="159" spans="1:5" s="314" customFormat="1" ht="18">
      <c r="A159" s="316" t="s">
        <v>1360</v>
      </c>
      <c r="B159" s="317" t="s">
        <v>667</v>
      </c>
      <c r="C159" s="318">
        <v>13.5</v>
      </c>
      <c r="D159" s="319"/>
      <c r="E159" s="307"/>
    </row>
    <row r="160" spans="1:5" s="314" customFormat="1" ht="18">
      <c r="A160" s="316" t="s">
        <v>1361</v>
      </c>
      <c r="B160" s="317" t="s">
        <v>667</v>
      </c>
      <c r="C160" s="318">
        <v>13.5</v>
      </c>
      <c r="D160" s="319"/>
      <c r="E160" s="307"/>
    </row>
    <row r="161" spans="1:5" ht="18">
      <c r="A161" s="41" t="s">
        <v>788</v>
      </c>
      <c r="B161" s="42" t="s">
        <v>109</v>
      </c>
      <c r="C161" s="46">
        <v>11.5</v>
      </c>
      <c r="D161" s="41"/>
      <c r="E161" s="65">
        <f>Table31422[[#This Row],[PRICE]]*Table31422[[#This Row],[QTY ORDERED ]]</f>
        <v>0</v>
      </c>
    </row>
    <row r="162" spans="1:5" ht="18">
      <c r="A162" s="48" t="s">
        <v>474</v>
      </c>
      <c r="B162" s="42" t="s">
        <v>109</v>
      </c>
      <c r="C162" s="46">
        <v>13.5</v>
      </c>
      <c r="D162" s="41"/>
      <c r="E162" s="65">
        <f>Table31422[[#This Row],[PRICE]]*Table31422[[#This Row],[QTY ORDERED ]]</f>
        <v>0</v>
      </c>
    </row>
    <row r="163" spans="1:5" ht="18">
      <c r="A163" s="41" t="s">
        <v>686</v>
      </c>
      <c r="B163" s="42" t="s">
        <v>381</v>
      </c>
      <c r="C163" s="46">
        <v>49</v>
      </c>
      <c r="D163" s="41"/>
      <c r="E163" s="46">
        <f>Table31422[[#This Row],[PRICE]]*Table31422[[#This Row],[QTY ORDERED ]]</f>
        <v>0</v>
      </c>
    </row>
    <row r="164" spans="1:5" ht="18">
      <c r="A164" s="49" t="s">
        <v>34</v>
      </c>
      <c r="B164" s="70"/>
      <c r="C164" s="66"/>
      <c r="D164" s="151"/>
      <c r="E164" s="61"/>
    </row>
    <row r="165" spans="1:5" ht="18">
      <c r="A165" s="75" t="s">
        <v>1215</v>
      </c>
      <c r="B165" s="57" t="s">
        <v>6</v>
      </c>
      <c r="C165" s="158">
        <v>22.5</v>
      </c>
      <c r="D165" s="75"/>
      <c r="E165" s="158">
        <f>Table31422[[#This Row],[PRICE]]*Table31422[[#This Row],[QTY ORDERED ]]</f>
        <v>0</v>
      </c>
    </row>
    <row r="166" spans="1:5" ht="18">
      <c r="A166" s="157" t="s">
        <v>1362</v>
      </c>
      <c r="B166" s="57" t="s">
        <v>6</v>
      </c>
      <c r="C166" s="158">
        <v>22.5</v>
      </c>
      <c r="D166" s="75"/>
      <c r="E166" s="158">
        <f>Table31422[[#This Row],[PRICE]]*Table31422[[#This Row],[QTY ORDERED ]]</f>
        <v>0</v>
      </c>
    </row>
    <row r="167" spans="1:5" ht="18">
      <c r="A167" s="41" t="s">
        <v>1049</v>
      </c>
      <c r="B167" s="42" t="s">
        <v>6</v>
      </c>
      <c r="C167" s="46">
        <v>99</v>
      </c>
      <c r="D167" s="41"/>
      <c r="E167" s="158">
        <f>Table31422[[#This Row],[PRICE]]*Table31422[[#This Row],[QTY ORDERED ]]</f>
        <v>0</v>
      </c>
    </row>
    <row r="168" spans="1:5" ht="18">
      <c r="A168" s="136" t="s">
        <v>1147</v>
      </c>
      <c r="B168" s="42" t="s">
        <v>6</v>
      </c>
      <c r="C168" s="46">
        <v>39</v>
      </c>
      <c r="D168" s="41"/>
      <c r="E168" s="158">
        <f>Table31422[[#This Row],[PRICE]]*Table31422[[#This Row],[QTY ORDERED ]]</f>
        <v>0</v>
      </c>
    </row>
    <row r="169" spans="1:5" ht="18">
      <c r="A169" s="41" t="s">
        <v>1148</v>
      </c>
      <c r="B169" s="42" t="s">
        <v>6</v>
      </c>
      <c r="C169" s="46">
        <v>19</v>
      </c>
      <c r="D169" s="41"/>
      <c r="E169" s="158">
        <f>Table31422[[#This Row],[PRICE]]*Table31422[[#This Row],[QTY ORDERED ]]</f>
        <v>0</v>
      </c>
    </row>
    <row r="170" spans="1:5" ht="18">
      <c r="A170" s="41" t="s">
        <v>1214</v>
      </c>
      <c r="B170" s="42" t="s">
        <v>6</v>
      </c>
      <c r="C170" s="46"/>
      <c r="D170" s="41"/>
      <c r="E170" s="158">
        <f>Table31422[[#This Row],[PRICE]]*Table31422[[#This Row],[QTY ORDERED ]]</f>
        <v>0</v>
      </c>
    </row>
    <row r="171" spans="1:5" s="9" customFormat="1" ht="18">
      <c r="A171" s="48" t="s">
        <v>1069</v>
      </c>
      <c r="B171" s="57" t="s">
        <v>6</v>
      </c>
      <c r="C171" s="47">
        <v>35</v>
      </c>
      <c r="D171" s="48"/>
      <c r="E171" s="158">
        <f>Table31422[[#This Row],[PRICE]]*Table31422[[#This Row],[QTY ORDERED ]]</f>
        <v>0</v>
      </c>
    </row>
    <row r="172" spans="1:5" ht="18">
      <c r="A172" s="136" t="s">
        <v>1142</v>
      </c>
      <c r="B172" s="42" t="s">
        <v>6</v>
      </c>
      <c r="C172" s="46">
        <v>28</v>
      </c>
      <c r="D172" s="41"/>
      <c r="E172" s="158">
        <f>Table31422[[#This Row],[PRICE]]*Table31422[[#This Row],[QTY ORDERED ]]</f>
        <v>0</v>
      </c>
    </row>
    <row r="173" spans="1:5" ht="18">
      <c r="A173" s="266" t="s">
        <v>1143</v>
      </c>
      <c r="B173" s="42" t="s">
        <v>6</v>
      </c>
      <c r="C173" s="46">
        <v>17</v>
      </c>
      <c r="D173" s="41"/>
      <c r="E173" s="158">
        <f>Table31422[[#This Row],[PRICE]]*Table31422[[#This Row],[QTY ORDERED ]]</f>
        <v>0</v>
      </c>
    </row>
    <row r="174" spans="1:5" ht="18">
      <c r="A174" s="48" t="s">
        <v>162</v>
      </c>
      <c r="B174" s="42" t="s">
        <v>6</v>
      </c>
      <c r="C174" s="46">
        <v>20</v>
      </c>
      <c r="D174" s="41"/>
      <c r="E174" s="158">
        <f>Table31422[[#This Row],[PRICE]]*Table31422[[#This Row],[QTY ORDERED ]]</f>
        <v>0</v>
      </c>
    </row>
    <row r="175" spans="1:5" ht="18">
      <c r="A175" s="41" t="s">
        <v>35</v>
      </c>
      <c r="B175" s="42" t="s">
        <v>6</v>
      </c>
      <c r="C175" s="46">
        <v>13.75</v>
      </c>
      <c r="D175" s="41"/>
      <c r="E175" s="158">
        <f>Table31422[[#This Row],[PRICE]]*Table31422[[#This Row],[QTY ORDERED ]]</f>
        <v>0</v>
      </c>
    </row>
    <row r="176" spans="1:5" ht="18">
      <c r="A176" s="41" t="s">
        <v>36</v>
      </c>
      <c r="B176" s="42" t="s">
        <v>6</v>
      </c>
      <c r="C176" s="46">
        <v>13.75</v>
      </c>
      <c r="D176" s="41"/>
      <c r="E176" s="46">
        <f>Table31422[[#This Row],[PRICE]]*Table31422[[#This Row],[QTY ORDERED ]]</f>
        <v>0</v>
      </c>
    </row>
    <row r="177" spans="1:5" ht="18">
      <c r="A177" s="49" t="s">
        <v>410</v>
      </c>
      <c r="B177" s="70" t="s">
        <v>119</v>
      </c>
      <c r="C177" s="66" t="s">
        <v>120</v>
      </c>
      <c r="D177" s="151" t="s">
        <v>121</v>
      </c>
      <c r="E177" s="61"/>
    </row>
    <row r="178" spans="1:5" ht="18">
      <c r="A178" s="48" t="s">
        <v>600</v>
      </c>
      <c r="B178" s="42" t="s">
        <v>6</v>
      </c>
      <c r="C178" s="43">
        <v>10</v>
      </c>
      <c r="D178" s="55"/>
      <c r="E178" s="43">
        <f>Table31422[[#This Row],[PRICE]]*Table31422[[#This Row],[QTY ORDERED ]]</f>
        <v>0</v>
      </c>
    </row>
    <row r="179" spans="1:5" ht="18">
      <c r="A179" s="49" t="s">
        <v>98</v>
      </c>
      <c r="B179" s="70"/>
      <c r="C179" s="146"/>
      <c r="D179" s="70"/>
      <c r="E179" s="61"/>
    </row>
    <row r="180" spans="1:5" ht="18">
      <c r="A180" s="41" t="s">
        <v>92</v>
      </c>
      <c r="B180" s="42" t="s">
        <v>6</v>
      </c>
      <c r="C180" s="43">
        <v>29.5</v>
      </c>
      <c r="D180" s="55"/>
      <c r="E180" s="43">
        <f>Table31422[[#This Row],[PRICE]]*Table31422[[#This Row],[QTY ORDERED ]]</f>
        <v>0</v>
      </c>
    </row>
    <row r="181" spans="1:5" ht="18">
      <c r="A181" s="52" t="s">
        <v>553</v>
      </c>
      <c r="B181" s="42" t="s">
        <v>6</v>
      </c>
      <c r="C181" s="43">
        <v>39</v>
      </c>
      <c r="D181" s="55"/>
      <c r="E181" s="43">
        <f>Table31422[[#This Row],[PRICE]]*Table31422[[#This Row],[QTY ORDERED ]]</f>
        <v>0</v>
      </c>
    </row>
    <row r="182" spans="1:5" ht="18">
      <c r="A182" s="45" t="s">
        <v>154</v>
      </c>
      <c r="B182" s="42" t="s">
        <v>6</v>
      </c>
      <c r="C182" s="43">
        <v>39</v>
      </c>
      <c r="D182" s="55"/>
      <c r="E182" s="43">
        <f>Table31422[[#This Row],[PRICE]]*Table31422[[#This Row],[QTY ORDERED ]]</f>
        <v>0</v>
      </c>
    </row>
    <row r="183" spans="1:5" ht="18">
      <c r="A183" s="45" t="s">
        <v>155</v>
      </c>
      <c r="B183" s="42" t="s">
        <v>6</v>
      </c>
      <c r="C183" s="43">
        <v>39</v>
      </c>
      <c r="D183" s="55"/>
      <c r="E183" s="43">
        <f>Table31422[[#This Row],[PRICE]]*Table31422[[#This Row],[QTY ORDERED ]]</f>
        <v>0</v>
      </c>
    </row>
    <row r="184" spans="1:5" ht="18">
      <c r="A184" s="45" t="s">
        <v>579</v>
      </c>
      <c r="B184" s="42" t="s">
        <v>6</v>
      </c>
      <c r="C184" s="43">
        <v>29.5</v>
      </c>
      <c r="D184" s="55"/>
      <c r="E184" s="43">
        <f>Table31422[[#This Row],[PRICE]]*Table31422[[#This Row],[QTY ORDERED ]]</f>
        <v>0</v>
      </c>
    </row>
    <row r="185" spans="1:5" ht="18">
      <c r="A185" s="54" t="s">
        <v>554</v>
      </c>
      <c r="B185" s="42" t="s">
        <v>6</v>
      </c>
      <c r="C185" s="43">
        <v>39</v>
      </c>
      <c r="D185" s="55"/>
      <c r="E185" s="43">
        <f>Table31422[[#This Row],[PRICE]]*Table31422[[#This Row],[QTY ORDERED ]]</f>
        <v>0</v>
      </c>
    </row>
    <row r="186" spans="1:5" ht="18">
      <c r="A186" s="41" t="s">
        <v>580</v>
      </c>
      <c r="B186" s="42" t="s">
        <v>6</v>
      </c>
      <c r="C186" s="43">
        <v>29.5</v>
      </c>
      <c r="D186" s="55"/>
      <c r="E186" s="43">
        <f>Table31422[[#This Row],[PRICE]]*Table31422[[#This Row],[QTY ORDERED ]]</f>
        <v>0</v>
      </c>
    </row>
    <row r="187" spans="1:5" ht="18">
      <c r="A187" s="41" t="s">
        <v>93</v>
      </c>
      <c r="B187" s="42" t="s">
        <v>6</v>
      </c>
      <c r="C187" s="43">
        <v>29.5</v>
      </c>
      <c r="D187" s="55"/>
      <c r="E187" s="43">
        <f>Table31422[[#This Row],[PRICE]]*Table31422[[#This Row],[QTY ORDERED ]]</f>
        <v>0</v>
      </c>
    </row>
    <row r="188" spans="1:5" ht="18">
      <c r="A188" s="41" t="s">
        <v>1106</v>
      </c>
      <c r="B188" s="42" t="s">
        <v>6</v>
      </c>
      <c r="C188" s="43">
        <v>29.5</v>
      </c>
      <c r="D188" s="55"/>
      <c r="E188" s="43">
        <f>Table31422[[#This Row],[PRICE]]*Table31422[[#This Row],[QTY ORDERED ]]</f>
        <v>0</v>
      </c>
    </row>
    <row r="189" spans="1:5" ht="18">
      <c r="A189" s="41" t="s">
        <v>128</v>
      </c>
      <c r="B189" s="42" t="s">
        <v>6</v>
      </c>
      <c r="C189" s="43">
        <v>29.5</v>
      </c>
      <c r="D189" s="55"/>
      <c r="E189" s="43">
        <f>Table31422[[#This Row],[PRICE]]*Table31422[[#This Row],[QTY ORDERED ]]</f>
        <v>0</v>
      </c>
    </row>
    <row r="190" spans="1:5" ht="18">
      <c r="A190" s="49" t="s">
        <v>129</v>
      </c>
      <c r="B190" s="70" t="s">
        <v>119</v>
      </c>
      <c r="C190" s="66" t="s">
        <v>120</v>
      </c>
      <c r="D190" s="151" t="s">
        <v>121</v>
      </c>
      <c r="E190" s="61"/>
    </row>
    <row r="191" spans="1:5" ht="18">
      <c r="A191" s="41" t="s">
        <v>22</v>
      </c>
      <c r="B191" s="42" t="s">
        <v>3</v>
      </c>
      <c r="C191" s="46">
        <v>155</v>
      </c>
      <c r="D191" s="55"/>
      <c r="E191" s="43">
        <f>Table31422[[#This Row],[PRICE]]*Table31422[[#This Row],[QTY ORDERED ]]</f>
        <v>0</v>
      </c>
    </row>
    <row r="192" spans="1:5" ht="18">
      <c r="A192" s="136" t="s">
        <v>1247</v>
      </c>
      <c r="B192" s="42" t="s">
        <v>3</v>
      </c>
      <c r="C192" s="46">
        <v>189</v>
      </c>
      <c r="D192" s="55"/>
      <c r="E192" s="43">
        <f>Table31422[[#This Row],[PRICE]]*Table31422[[#This Row],[QTY ORDERED ]]</f>
        <v>0</v>
      </c>
    </row>
    <row r="193" spans="1:5" ht="18">
      <c r="A193" s="136" t="s">
        <v>789</v>
      </c>
      <c r="B193" s="42" t="s">
        <v>6</v>
      </c>
      <c r="C193" s="46">
        <v>63</v>
      </c>
      <c r="D193" s="41"/>
      <c r="E193" s="46"/>
    </row>
    <row r="194" spans="1:5" ht="18">
      <c r="A194" s="41" t="s">
        <v>20</v>
      </c>
      <c r="B194" s="42" t="s">
        <v>3</v>
      </c>
      <c r="C194" s="46">
        <v>215</v>
      </c>
      <c r="D194" s="55"/>
      <c r="E194" s="43">
        <f>Table31422[[#This Row],[PRICE]]*Table31422[[#This Row],[QTY ORDERED ]]</f>
        <v>0</v>
      </c>
    </row>
    <row r="195" spans="1:5" ht="18">
      <c r="A195" s="320" t="s">
        <v>1328</v>
      </c>
      <c r="B195" s="42" t="s">
        <v>18</v>
      </c>
      <c r="C195" s="46">
        <v>215</v>
      </c>
      <c r="D195" s="55"/>
      <c r="E195" s="43">
        <f>Table31422[[#This Row],[PRICE]]*Table31422[[#This Row],[QTY ORDERED ]]</f>
        <v>0</v>
      </c>
    </row>
    <row r="196" spans="1:5" ht="18">
      <c r="A196" s="41" t="s">
        <v>21</v>
      </c>
      <c r="B196" s="42" t="s">
        <v>3</v>
      </c>
      <c r="C196" s="46">
        <v>255</v>
      </c>
      <c r="D196" s="55"/>
      <c r="E196" s="43">
        <f>Table31422[[#This Row],[PRICE]]*Table31422[[#This Row],[QTY ORDERED ]]</f>
        <v>0</v>
      </c>
    </row>
    <row r="197" spans="1:5" ht="18">
      <c r="A197" s="41" t="s">
        <v>107</v>
      </c>
      <c r="B197" s="42" t="s">
        <v>6</v>
      </c>
      <c r="C197" s="46">
        <v>165</v>
      </c>
      <c r="D197" s="55"/>
      <c r="E197" s="43">
        <f>Table31422[[#This Row],[PRICE]]*Table31422[[#This Row],[QTY ORDERED ]]</f>
        <v>0</v>
      </c>
    </row>
    <row r="198" spans="1:5" ht="18">
      <c r="A198" s="48" t="s">
        <v>557</v>
      </c>
      <c r="B198" s="42" t="s">
        <v>556</v>
      </c>
      <c r="C198" s="43">
        <v>150</v>
      </c>
      <c r="D198" s="55"/>
      <c r="E198" s="43">
        <f>Table31422[[#This Row],[PRICE]]*Table31422[[#This Row],[QTY ORDERED ]]</f>
        <v>0</v>
      </c>
    </row>
    <row r="199" spans="1:5" ht="18">
      <c r="A199" s="157" t="s">
        <v>1246</v>
      </c>
      <c r="B199" s="42" t="s">
        <v>6</v>
      </c>
      <c r="C199" s="43">
        <v>79</v>
      </c>
      <c r="D199" s="55"/>
      <c r="E199" s="43"/>
    </row>
    <row r="200" spans="1:5" ht="18">
      <c r="A200" s="41" t="s">
        <v>110</v>
      </c>
      <c r="B200" s="42" t="s">
        <v>3</v>
      </c>
      <c r="C200" s="43">
        <v>168</v>
      </c>
      <c r="D200" s="55"/>
      <c r="E200" s="43">
        <f>Table31422[[#This Row],[PRICE]]*Table31422[[#This Row],[QTY ORDERED ]]</f>
        <v>0</v>
      </c>
    </row>
    <row r="201" spans="1:5" ht="18">
      <c r="A201" s="48" t="s">
        <v>19</v>
      </c>
      <c r="B201" s="42" t="s">
        <v>6</v>
      </c>
      <c r="C201" s="43">
        <v>62.5</v>
      </c>
      <c r="D201" s="55"/>
      <c r="E201" s="43">
        <f>Table31422[[#This Row],[PRICE]]*Table31422[[#This Row],[QTY ORDERED ]]</f>
        <v>0</v>
      </c>
    </row>
    <row r="202" spans="1:5" ht="18">
      <c r="A202" s="48" t="s">
        <v>130</v>
      </c>
      <c r="B202" s="42" t="s">
        <v>6</v>
      </c>
      <c r="C202" s="43">
        <v>299</v>
      </c>
      <c r="D202" s="55"/>
      <c r="E202" s="43">
        <f>Table31422[[#This Row],[PRICE]]*Table31422[[#This Row],[QTY ORDERED ]]</f>
        <v>0</v>
      </c>
    </row>
    <row r="203" spans="1:5" ht="18">
      <c r="A203" s="136" t="s">
        <v>1363</v>
      </c>
      <c r="B203" s="42" t="s">
        <v>6</v>
      </c>
      <c r="C203" s="43">
        <v>19</v>
      </c>
      <c r="D203" s="55"/>
      <c r="E203" s="43"/>
    </row>
    <row r="204" spans="1:5" ht="18">
      <c r="A204" s="41" t="s">
        <v>106</v>
      </c>
      <c r="B204" s="42" t="s">
        <v>6</v>
      </c>
      <c r="C204" s="43">
        <v>148.88999999999999</v>
      </c>
      <c r="D204" s="55"/>
      <c r="E204" s="43">
        <f>Table31422[[#This Row],[PRICE]]*Table31422[[#This Row],[QTY ORDERED ]]</f>
        <v>0</v>
      </c>
    </row>
    <row r="205" spans="1:5" ht="18">
      <c r="A205" s="48" t="s">
        <v>352</v>
      </c>
      <c r="B205" s="42" t="s">
        <v>6</v>
      </c>
      <c r="C205" s="46">
        <v>398</v>
      </c>
      <c r="D205" s="55"/>
      <c r="E205" s="43">
        <f>Table31422[[#This Row],[PRICE]]*Table31422[[#This Row],[QTY ORDERED ]]</f>
        <v>0</v>
      </c>
    </row>
    <row r="206" spans="1:5" ht="18">
      <c r="A206" s="41" t="s">
        <v>23</v>
      </c>
      <c r="B206" s="42" t="s">
        <v>3</v>
      </c>
      <c r="C206" s="43">
        <v>179.5</v>
      </c>
      <c r="D206" s="55"/>
      <c r="E206" s="43">
        <f>Table31422[[#This Row],[PRICE]]*Table31422[[#This Row],[QTY ORDERED ]]</f>
        <v>0</v>
      </c>
    </row>
    <row r="207" spans="1:5" ht="18">
      <c r="A207" s="136" t="s">
        <v>1174</v>
      </c>
      <c r="B207" s="42" t="s">
        <v>3</v>
      </c>
      <c r="C207" s="43">
        <v>169</v>
      </c>
      <c r="D207" s="55"/>
      <c r="E207" s="43"/>
    </row>
    <row r="208" spans="1:5" ht="18">
      <c r="A208" s="116" t="s">
        <v>1312</v>
      </c>
      <c r="B208" s="42" t="s">
        <v>3</v>
      </c>
      <c r="C208" s="43">
        <v>249</v>
      </c>
      <c r="D208" s="55"/>
      <c r="E208" s="43">
        <f>Table31422[[#This Row],[PRICE]]*Table31422[[#This Row],[QTY ORDERED ]]</f>
        <v>0</v>
      </c>
    </row>
    <row r="209" spans="1:5" ht="18">
      <c r="A209" s="48" t="s">
        <v>1173</v>
      </c>
      <c r="B209" s="42" t="s">
        <v>381</v>
      </c>
      <c r="C209" s="43">
        <v>480</v>
      </c>
      <c r="D209" s="55"/>
      <c r="E209" s="43">
        <f>Table31422[[#This Row],[PRICE]]*Table31422[[#This Row],[QTY ORDERED ]]</f>
        <v>0</v>
      </c>
    </row>
    <row r="210" spans="1:5" ht="18">
      <c r="A210" s="48" t="s">
        <v>108</v>
      </c>
      <c r="B210" s="42" t="s">
        <v>6</v>
      </c>
      <c r="C210" s="43">
        <v>165</v>
      </c>
      <c r="D210" s="55"/>
      <c r="E210" s="43">
        <f>Table31422[[#This Row],[PRICE]]*Table31422[[#This Row],[QTY ORDERED ]]</f>
        <v>0</v>
      </c>
    </row>
    <row r="211" spans="1:5" ht="18">
      <c r="A211" s="49" t="s">
        <v>422</v>
      </c>
      <c r="B211" s="70"/>
      <c r="C211" s="66"/>
      <c r="D211" s="151"/>
      <c r="E211" s="61"/>
    </row>
    <row r="212" spans="1:5" ht="18">
      <c r="A212" s="41" t="s">
        <v>134</v>
      </c>
      <c r="B212" s="42" t="s">
        <v>6</v>
      </c>
      <c r="C212" s="43">
        <v>355</v>
      </c>
      <c r="D212" s="41"/>
      <c r="E212" s="43">
        <f>Table31422[[#This Row],[PRICE]]*Table31422[[#This Row],[QTY ORDERED ]]</f>
        <v>0</v>
      </c>
    </row>
    <row r="213" spans="1:5" ht="18">
      <c r="A213" s="41" t="s">
        <v>135</v>
      </c>
      <c r="B213" s="42" t="s">
        <v>6</v>
      </c>
      <c r="C213" s="43">
        <v>249</v>
      </c>
      <c r="D213" s="41"/>
      <c r="E213" s="43">
        <f>Table31422[[#This Row],[PRICE]]*Table31422[[#This Row],[QTY ORDERED ]]</f>
        <v>0</v>
      </c>
    </row>
    <row r="214" spans="1:5" ht="18">
      <c r="A214" s="49" t="s">
        <v>104</v>
      </c>
      <c r="B214" s="70" t="s">
        <v>119</v>
      </c>
      <c r="C214" s="66" t="s">
        <v>120</v>
      </c>
      <c r="D214" s="151" t="s">
        <v>121</v>
      </c>
      <c r="E214" s="61"/>
    </row>
    <row r="215" spans="1:5" ht="18">
      <c r="A215" s="49" t="s">
        <v>1176</v>
      </c>
      <c r="B215" s="70"/>
      <c r="C215" s="66"/>
      <c r="D215" s="151"/>
      <c r="E215" s="61">
        <f>Table31422[[#This Row],[PRICE]]*Table31422[[#This Row],[QTY ORDERED ]]</f>
        <v>0</v>
      </c>
    </row>
    <row r="216" spans="1:5" ht="18">
      <c r="A216" s="41" t="s">
        <v>476</v>
      </c>
      <c r="B216" s="42" t="s">
        <v>6</v>
      </c>
      <c r="C216" s="46">
        <v>29.5</v>
      </c>
      <c r="D216" s="41"/>
      <c r="E216" s="46">
        <f>Table31422[[#This Row],[PRICE]]*Table31422[[#This Row],[QTY ORDERED ]]</f>
        <v>0</v>
      </c>
    </row>
    <row r="217" spans="1:5" ht="18">
      <c r="A217" s="41" t="s">
        <v>558</v>
      </c>
      <c r="B217" s="42" t="s">
        <v>6</v>
      </c>
      <c r="C217" s="46">
        <v>29.5</v>
      </c>
      <c r="D217" s="41"/>
      <c r="E217" s="46">
        <f>Table31422[[#This Row],[PRICE]]*Table31422[[#This Row],[QTY ORDERED ]]</f>
        <v>0</v>
      </c>
    </row>
    <row r="218" spans="1:5" ht="18">
      <c r="A218" s="54" t="s">
        <v>465</v>
      </c>
      <c r="B218" s="42" t="s">
        <v>6</v>
      </c>
      <c r="C218" s="53">
        <v>12</v>
      </c>
      <c r="D218" s="52"/>
      <c r="E218" s="47">
        <f>Table70[[#This Row],[PRICE]]*Table70[[#This Row],[QTY ORDERED ]]</f>
        <v>0</v>
      </c>
    </row>
    <row r="219" spans="1:5" ht="18">
      <c r="A219" s="54" t="s">
        <v>461</v>
      </c>
      <c r="B219" s="42" t="s">
        <v>6</v>
      </c>
      <c r="C219" s="53">
        <v>16</v>
      </c>
      <c r="D219" s="54"/>
      <c r="E219" s="44">
        <f>Table70[[#This Row],[QTY ORDERED ]]*Table70[[#This Row],[PRICE]]</f>
        <v>0</v>
      </c>
    </row>
    <row r="220" spans="1:5" ht="18">
      <c r="A220" s="52" t="s">
        <v>462</v>
      </c>
      <c r="B220" s="42" t="s">
        <v>6</v>
      </c>
      <c r="C220" s="53">
        <v>16</v>
      </c>
      <c r="D220" s="54"/>
      <c r="E220" s="47"/>
    </row>
    <row r="221" spans="1:5" ht="18">
      <c r="A221" s="52" t="s">
        <v>468</v>
      </c>
      <c r="B221" s="42" t="s">
        <v>6</v>
      </c>
      <c r="C221" s="53">
        <v>12</v>
      </c>
      <c r="D221" s="54"/>
      <c r="E221" s="47"/>
    </row>
    <row r="222" spans="1:5" ht="18">
      <c r="A222" s="52" t="s">
        <v>463</v>
      </c>
      <c r="B222" s="42" t="s">
        <v>6</v>
      </c>
      <c r="C222" s="53">
        <v>16</v>
      </c>
      <c r="D222" s="54"/>
      <c r="E222" s="47"/>
    </row>
    <row r="223" spans="1:5" ht="18">
      <c r="A223" s="52" t="s">
        <v>467</v>
      </c>
      <c r="B223" s="42" t="s">
        <v>6</v>
      </c>
      <c r="C223" s="53">
        <v>12</v>
      </c>
      <c r="D223" s="52"/>
      <c r="E223" s="47"/>
    </row>
    <row r="224" spans="1:5" ht="18">
      <c r="A224" s="48" t="s">
        <v>477</v>
      </c>
      <c r="B224" s="42" t="s">
        <v>6</v>
      </c>
      <c r="C224" s="46">
        <v>29.5</v>
      </c>
      <c r="D224" s="41"/>
      <c r="E224" s="46">
        <f>Table31422[[#This Row],[PRICE]]*Table31422[[#This Row],[QTY ORDERED ]]</f>
        <v>0</v>
      </c>
    </row>
    <row r="225" spans="1:5" ht="18">
      <c r="A225" s="49" t="s">
        <v>1177</v>
      </c>
      <c r="B225" s="70"/>
      <c r="C225" s="66"/>
      <c r="D225" s="151"/>
      <c r="E225" s="61">
        <f>Table31422[[#This Row],[PRICE]]*Table31422[[#This Row],[QTY ORDERED ]]</f>
        <v>0</v>
      </c>
    </row>
    <row r="226" spans="1:5" ht="18">
      <c r="A226" s="55" t="s">
        <v>478</v>
      </c>
      <c r="B226" s="42" t="s">
        <v>6</v>
      </c>
      <c r="C226" s="43">
        <v>25</v>
      </c>
      <c r="D226" s="41"/>
      <c r="E226" s="43">
        <f>Table31422[[#This Row],[PRICE]]*Table31422[[#This Row],[QTY ORDERED ]]</f>
        <v>0</v>
      </c>
    </row>
    <row r="227" spans="1:5" ht="18">
      <c r="A227" s="45" t="s">
        <v>898</v>
      </c>
      <c r="B227" s="42" t="s">
        <v>6</v>
      </c>
      <c r="C227" s="43">
        <v>58</v>
      </c>
      <c r="D227" s="41"/>
      <c r="E227" s="43"/>
    </row>
    <row r="228" spans="1:5" ht="18">
      <c r="A228" s="136" t="s">
        <v>1324</v>
      </c>
      <c r="B228" s="42" t="s">
        <v>6</v>
      </c>
      <c r="C228" s="46">
        <v>39</v>
      </c>
      <c r="D228" s="41"/>
      <c r="E228" s="43">
        <f>Table31422[[#This Row],[PRICE]]*Table31422[[#This Row],[QTY ORDERED ]]</f>
        <v>0</v>
      </c>
    </row>
    <row r="229" spans="1:5" ht="18">
      <c r="A229" s="116" t="s">
        <v>1339</v>
      </c>
      <c r="B229" s="42" t="s">
        <v>6</v>
      </c>
      <c r="C229" s="46">
        <v>55</v>
      </c>
      <c r="D229" s="41"/>
      <c r="E229" s="43">
        <f>Table31422[[#This Row],[PRICE]]*Table31422[[#This Row],[QTY ORDERED ]]</f>
        <v>0</v>
      </c>
    </row>
    <row r="230" spans="1:5" ht="18">
      <c r="A230" s="116" t="s">
        <v>1340</v>
      </c>
      <c r="B230" s="42" t="s">
        <v>6</v>
      </c>
      <c r="C230" s="46">
        <v>49.5</v>
      </c>
      <c r="D230" s="41"/>
      <c r="E230" s="43">
        <f>Table31422[[#This Row],[PRICE]]*Table31422[[#This Row],[QTY ORDERED ]]</f>
        <v>0</v>
      </c>
    </row>
    <row r="231" spans="1:5" ht="18">
      <c r="A231" s="136" t="s">
        <v>1327</v>
      </c>
      <c r="B231" s="42" t="s">
        <v>6</v>
      </c>
      <c r="C231" s="46">
        <v>89</v>
      </c>
      <c r="D231" s="41"/>
      <c r="E231" s="43">
        <f>Table31422[[#This Row],[PRICE]]*Table31422[[#This Row],[QTY ORDERED ]]</f>
        <v>0</v>
      </c>
    </row>
    <row r="232" spans="1:5" ht="18">
      <c r="A232" s="136" t="s">
        <v>1325</v>
      </c>
      <c r="B232" s="42" t="s">
        <v>6</v>
      </c>
      <c r="C232" s="46">
        <v>49</v>
      </c>
      <c r="D232" s="41"/>
      <c r="E232" s="43">
        <f>Table31422[[#This Row],[PRICE]]*Table31422[[#This Row],[QTY ORDERED ]]</f>
        <v>0</v>
      </c>
    </row>
    <row r="233" spans="1:5" ht="18">
      <c r="A233" s="136" t="s">
        <v>1326</v>
      </c>
      <c r="B233" s="42" t="s">
        <v>6</v>
      </c>
      <c r="C233" s="46">
        <v>169</v>
      </c>
      <c r="D233" s="41"/>
      <c r="E233" s="43">
        <f>Table31422[[#This Row],[PRICE]]*Table31422[[#This Row],[QTY ORDERED ]]</f>
        <v>0</v>
      </c>
    </row>
    <row r="234" spans="1:5" ht="18">
      <c r="A234" s="41" t="s">
        <v>475</v>
      </c>
      <c r="B234" s="42" t="s">
        <v>6</v>
      </c>
      <c r="C234" s="264">
        <v>99</v>
      </c>
      <c r="D234" s="41"/>
      <c r="E234" s="46">
        <f>Table31422[[#This Row],[PRICE]]*Table31422[[#This Row],[QTY ORDERED ]]</f>
        <v>0</v>
      </c>
    </row>
    <row r="235" spans="1:5" ht="18">
      <c r="A235" s="41" t="s">
        <v>564</v>
      </c>
      <c r="B235" s="42" t="s">
        <v>6</v>
      </c>
      <c r="C235" s="43">
        <v>95.99</v>
      </c>
      <c r="D235" s="41"/>
      <c r="E235" s="43">
        <f>Table31422[[#This Row],[PRICE]]*Table31422[[#This Row],[QTY ORDERED ]]</f>
        <v>0</v>
      </c>
    </row>
    <row r="236" spans="1:5" ht="18">
      <c r="A236" s="49" t="s">
        <v>1175</v>
      </c>
      <c r="B236" s="70" t="s">
        <v>119</v>
      </c>
      <c r="C236" s="66" t="s">
        <v>120</v>
      </c>
      <c r="D236" s="151" t="s">
        <v>121</v>
      </c>
      <c r="E236" s="61"/>
    </row>
    <row r="237" spans="1:5" ht="18">
      <c r="A237" s="48" t="s">
        <v>841</v>
      </c>
      <c r="B237" s="42" t="s">
        <v>6</v>
      </c>
      <c r="C237" s="43">
        <v>19</v>
      </c>
      <c r="D237" s="41"/>
      <c r="E237" s="43">
        <f>Table31422[[#This Row],[PRICE]]*Table31422[[#This Row],[QTY ORDERED ]]</f>
        <v>0</v>
      </c>
    </row>
    <row r="238" spans="1:5" ht="18">
      <c r="A238" s="48" t="s">
        <v>842</v>
      </c>
      <c r="B238" s="42" t="s">
        <v>6</v>
      </c>
      <c r="C238" s="43">
        <v>39</v>
      </c>
      <c r="D238" s="41"/>
      <c r="E238" s="43">
        <f>Table31422[[#This Row],[PRICE]]*Table31422[[#This Row],[QTY ORDERED ]]</f>
        <v>0</v>
      </c>
    </row>
    <row r="239" spans="1:5" ht="18">
      <c r="A239" s="48" t="s">
        <v>846</v>
      </c>
      <c r="B239" s="42" t="s">
        <v>6</v>
      </c>
      <c r="C239" s="43">
        <v>32</v>
      </c>
      <c r="D239" s="41"/>
      <c r="E239" s="43">
        <f>Table31422[[#This Row],[PRICE]]*Table31422[[#This Row],[QTY ORDERED ]]</f>
        <v>0</v>
      </c>
    </row>
    <row r="240" spans="1:5" ht="18">
      <c r="A240" s="48" t="s">
        <v>847</v>
      </c>
      <c r="B240" s="42" t="s">
        <v>6</v>
      </c>
      <c r="C240" s="43">
        <v>23</v>
      </c>
      <c r="D240" s="41"/>
      <c r="E240" s="43">
        <f>Table31422[[#This Row],[PRICE]]*Table31422[[#This Row],[QTY ORDERED ]]</f>
        <v>0</v>
      </c>
    </row>
    <row r="241" spans="1:5" ht="18">
      <c r="A241" s="48" t="s">
        <v>850</v>
      </c>
      <c r="B241" s="42" t="s">
        <v>6</v>
      </c>
      <c r="C241" s="43">
        <v>15</v>
      </c>
      <c r="D241" s="41"/>
      <c r="E241" s="43">
        <f>Table31422[[#This Row],[PRICE]]*Table31422[[#This Row],[QTY ORDERED ]]</f>
        <v>0</v>
      </c>
    </row>
    <row r="242" spans="1:5" ht="18">
      <c r="A242" s="48" t="s">
        <v>849</v>
      </c>
      <c r="B242" s="42" t="s">
        <v>6</v>
      </c>
      <c r="C242" s="43">
        <v>19</v>
      </c>
      <c r="D242" s="41"/>
      <c r="E242" s="43">
        <f>Table31422[[#This Row],[PRICE]]*Table31422[[#This Row],[QTY ORDERED ]]</f>
        <v>0</v>
      </c>
    </row>
    <row r="243" spans="1:5" ht="18">
      <c r="A243" s="48" t="s">
        <v>848</v>
      </c>
      <c r="B243" s="42" t="s">
        <v>6</v>
      </c>
      <c r="C243" s="43">
        <v>32</v>
      </c>
      <c r="D243" s="41"/>
      <c r="E243" s="43">
        <f>Table31422[[#This Row],[PRICE]]*Table31422[[#This Row],[QTY ORDERED ]]</f>
        <v>0</v>
      </c>
    </row>
    <row r="244" spans="1:5" ht="18">
      <c r="A244" s="49" t="s">
        <v>79</v>
      </c>
      <c r="B244" s="79" t="s">
        <v>119</v>
      </c>
      <c r="C244" s="61" t="s">
        <v>120</v>
      </c>
      <c r="D244" s="72" t="s">
        <v>121</v>
      </c>
      <c r="E244" s="61" t="s">
        <v>122</v>
      </c>
    </row>
    <row r="245" spans="1:5" ht="18">
      <c r="A245" s="63" t="s">
        <v>24</v>
      </c>
      <c r="B245" s="63"/>
      <c r="C245" s="147"/>
      <c r="D245" s="42"/>
      <c r="E245" s="43"/>
    </row>
    <row r="246" spans="1:5" ht="18">
      <c r="A246" s="48" t="s">
        <v>1108</v>
      </c>
      <c r="B246" s="42" t="s">
        <v>6</v>
      </c>
      <c r="C246" s="43">
        <v>220</v>
      </c>
      <c r="D246" s="41"/>
      <c r="E246" s="43">
        <f>Table31422[[#This Row],[PRICE]]*Table31422[[#This Row],[QTY ORDERED ]]</f>
        <v>0</v>
      </c>
    </row>
    <row r="247" spans="1:5" ht="18">
      <c r="A247" s="41" t="s">
        <v>1109</v>
      </c>
      <c r="B247" s="42" t="s">
        <v>6</v>
      </c>
      <c r="C247" s="43">
        <v>279.51</v>
      </c>
      <c r="D247" s="41"/>
      <c r="E247" s="43">
        <f>Table31422[[#This Row],[PRICE]]*Table31422[[#This Row],[QTY ORDERED ]]</f>
        <v>0</v>
      </c>
    </row>
    <row r="248" spans="1:5" ht="18">
      <c r="A248" s="63" t="s">
        <v>25</v>
      </c>
      <c r="B248" s="63"/>
      <c r="C248" s="147"/>
      <c r="D248" s="42"/>
      <c r="E248" s="43"/>
    </row>
    <row r="249" spans="1:5" ht="18">
      <c r="A249" s="48" t="s">
        <v>1110</v>
      </c>
      <c r="B249" s="42" t="s">
        <v>6</v>
      </c>
      <c r="C249" s="74">
        <v>555</v>
      </c>
      <c r="D249" s="42"/>
      <c r="E249" s="43">
        <f>Table31422[[#This Row],[PRICE]]*Table31422[[#This Row],[QTY ORDERED ]]</f>
        <v>0</v>
      </c>
    </row>
    <row r="250" spans="1:5" ht="18">
      <c r="A250" s="48" t="s">
        <v>1111</v>
      </c>
      <c r="B250" s="42" t="s">
        <v>6</v>
      </c>
      <c r="C250" s="43">
        <v>645</v>
      </c>
      <c r="D250" s="41"/>
      <c r="E250" s="43">
        <f>Table31422[[#This Row],[PRICE]]*Table31422[[#This Row],[QTY ORDERED ]]</f>
        <v>0</v>
      </c>
    </row>
    <row r="251" spans="1:5" ht="18">
      <c r="A251" s="63" t="s">
        <v>26</v>
      </c>
      <c r="B251" s="63"/>
      <c r="C251" s="147"/>
      <c r="D251" s="42"/>
      <c r="E251" s="43"/>
    </row>
    <row r="252" spans="1:5" ht="18">
      <c r="A252" s="48" t="s">
        <v>1112</v>
      </c>
      <c r="B252" s="42" t="s">
        <v>6</v>
      </c>
      <c r="C252" s="74">
        <v>1360</v>
      </c>
      <c r="D252" s="42"/>
      <c r="E252" s="43">
        <f>Table31422[[#This Row],[PRICE]]*Table31422[[#This Row],[QTY ORDERED ]]</f>
        <v>0</v>
      </c>
    </row>
    <row r="253" spans="1:5" ht="18">
      <c r="A253" s="41" t="s">
        <v>1113</v>
      </c>
      <c r="B253" s="42" t="s">
        <v>6</v>
      </c>
      <c r="C253" s="43">
        <v>1502.55</v>
      </c>
      <c r="D253" s="41"/>
      <c r="E253" s="43">
        <f>Table31422[[#This Row],[PRICE]]*Table31422[[#This Row],[QTY ORDERED ]]</f>
        <v>0</v>
      </c>
    </row>
    <row r="254" spans="1:5" ht="18">
      <c r="A254" s="187" t="s">
        <v>1107</v>
      </c>
      <c r="B254" s="42"/>
      <c r="C254" s="43"/>
      <c r="D254" s="41"/>
      <c r="E254" s="43"/>
    </row>
    <row r="255" spans="1:5" ht="18">
      <c r="A255" s="48" t="s">
        <v>1114</v>
      </c>
      <c r="B255" s="42" t="s">
        <v>6</v>
      </c>
      <c r="C255" s="43"/>
      <c r="D255" s="41"/>
      <c r="E255" s="43">
        <f>Table31422[[#This Row],[PRICE]]*Table31422[[#This Row],[QTY ORDERED ]]</f>
        <v>0</v>
      </c>
    </row>
    <row r="256" spans="1:5" ht="18">
      <c r="A256" s="49" t="s">
        <v>81</v>
      </c>
      <c r="B256" s="70"/>
      <c r="C256" s="66"/>
      <c r="D256" s="151"/>
      <c r="E256" s="66"/>
    </row>
    <row r="257" spans="1:5" ht="18">
      <c r="A257" s="49" t="s">
        <v>99</v>
      </c>
      <c r="B257" s="70"/>
      <c r="C257" s="66"/>
      <c r="D257" s="151"/>
      <c r="E257" s="66"/>
    </row>
    <row r="258" spans="1:5" ht="18">
      <c r="A258" s="45" t="s">
        <v>17</v>
      </c>
      <c r="B258" s="42" t="s">
        <v>18</v>
      </c>
      <c r="C258" s="43"/>
      <c r="D258" s="41"/>
      <c r="E258" s="43"/>
    </row>
    <row r="259" spans="1:5" ht="18">
      <c r="A259" s="49" t="s">
        <v>100</v>
      </c>
      <c r="B259" s="70"/>
      <c r="C259" s="66"/>
      <c r="D259" s="151"/>
      <c r="E259" s="66"/>
    </row>
    <row r="260" spans="1:5" ht="18">
      <c r="A260" s="45" t="s">
        <v>896</v>
      </c>
      <c r="B260" s="42" t="s">
        <v>153</v>
      </c>
      <c r="C260" s="43">
        <f>7555/1000*25</f>
        <v>188.875</v>
      </c>
      <c r="D260" s="41"/>
      <c r="E260" s="43"/>
    </row>
    <row r="261" spans="1:5" ht="18">
      <c r="A261" s="67" t="s">
        <v>82</v>
      </c>
      <c r="B261" s="145"/>
      <c r="C261" s="148"/>
      <c r="D261" s="152"/>
      <c r="E261" s="43"/>
    </row>
    <row r="262" spans="1:5" ht="18">
      <c r="A262" s="49" t="s">
        <v>85</v>
      </c>
      <c r="B262" s="79"/>
      <c r="C262" s="149"/>
      <c r="D262" s="153"/>
      <c r="E262" s="61"/>
    </row>
    <row r="263" spans="1:5" ht="18">
      <c r="A263" s="41" t="s">
        <v>157</v>
      </c>
      <c r="B263" s="42" t="s">
        <v>378</v>
      </c>
      <c r="C263" s="43">
        <v>75</v>
      </c>
      <c r="D263" s="41"/>
      <c r="E263" s="43">
        <f>Table31422[[#This Row],[PRICE]]*Table31422[[#This Row],[QTY ORDERED ]]</f>
        <v>0</v>
      </c>
    </row>
    <row r="264" spans="1:5" ht="18">
      <c r="A264" s="41" t="s">
        <v>158</v>
      </c>
      <c r="B264" s="42" t="s">
        <v>379</v>
      </c>
      <c r="C264" s="43">
        <v>89</v>
      </c>
      <c r="D264" s="41"/>
      <c r="E264" s="43">
        <f>Table31422[[#This Row],[PRICE]]*Table31422[[#This Row],[QTY ORDERED ]]</f>
        <v>0</v>
      </c>
    </row>
    <row r="265" spans="1:5" ht="18">
      <c r="A265" s="41" t="s">
        <v>159</v>
      </c>
      <c r="B265" s="42" t="s">
        <v>376</v>
      </c>
      <c r="C265" s="43">
        <v>40</v>
      </c>
      <c r="D265" s="41"/>
      <c r="E265" s="43">
        <f>Table31422[[#This Row],[PRICE]]*Table31422[[#This Row],[QTY ORDERED ]]</f>
        <v>0</v>
      </c>
    </row>
    <row r="266" spans="1:5" ht="18">
      <c r="A266" s="41" t="s">
        <v>160</v>
      </c>
      <c r="B266" s="42" t="s">
        <v>367</v>
      </c>
      <c r="C266" s="43">
        <v>115</v>
      </c>
      <c r="D266" s="41"/>
      <c r="E266" s="43">
        <f>Table31422[[#This Row],[PRICE]]*Table31422[[#This Row],[QTY ORDERED ]]</f>
        <v>0</v>
      </c>
    </row>
    <row r="267" spans="1:5" ht="18">
      <c r="A267" s="41" t="s">
        <v>161</v>
      </c>
      <c r="B267" s="42" t="s">
        <v>380</v>
      </c>
      <c r="C267" s="43">
        <v>75</v>
      </c>
      <c r="D267" s="41"/>
      <c r="E267" s="43">
        <f>Table31422[[#This Row],[PRICE]]*Table31422[[#This Row],[QTY ORDERED ]]</f>
        <v>0</v>
      </c>
    </row>
    <row r="268" spans="1:5" ht="18">
      <c r="A268" s="116" t="s">
        <v>926</v>
      </c>
      <c r="B268" s="42" t="s">
        <v>925</v>
      </c>
      <c r="C268" s="43">
        <v>75</v>
      </c>
      <c r="D268" s="41"/>
      <c r="E268" s="43">
        <f>Table31422[[#This Row],[PRICE]]*Table31422[[#This Row],[QTY ORDERED ]]</f>
        <v>0</v>
      </c>
    </row>
    <row r="269" spans="1:5" ht="18">
      <c r="A269" s="116" t="s">
        <v>924</v>
      </c>
      <c r="B269" s="42" t="s">
        <v>376</v>
      </c>
      <c r="C269" s="43">
        <v>45</v>
      </c>
      <c r="D269" s="41"/>
      <c r="E269" s="43">
        <f>Table31422[[#This Row],[PRICE]]*Table31422[[#This Row],[QTY ORDERED ]]</f>
        <v>0</v>
      </c>
    </row>
    <row r="270" spans="1:5" ht="18">
      <c r="A270" s="116" t="s">
        <v>923</v>
      </c>
      <c r="B270" s="42" t="s">
        <v>380</v>
      </c>
      <c r="C270" s="43">
        <v>27</v>
      </c>
      <c r="D270" s="41"/>
      <c r="E270" s="43">
        <f>Table31422[[#This Row],[PRICE]]*Table31422[[#This Row],[QTY ORDERED ]]</f>
        <v>0</v>
      </c>
    </row>
    <row r="271" spans="1:5" ht="18">
      <c r="A271" s="116" t="s">
        <v>922</v>
      </c>
      <c r="B271" s="42" t="s">
        <v>380</v>
      </c>
      <c r="C271" s="43">
        <v>39</v>
      </c>
      <c r="D271" s="41"/>
      <c r="E271" s="43">
        <f>Table31422[[#This Row],[PRICE]]*Table31422[[#This Row],[QTY ORDERED ]]</f>
        <v>0</v>
      </c>
    </row>
    <row r="272" spans="1:5" ht="18">
      <c r="A272" s="62" t="s">
        <v>406</v>
      </c>
      <c r="B272" s="70" t="s">
        <v>119</v>
      </c>
      <c r="C272" s="66" t="s">
        <v>120</v>
      </c>
      <c r="D272" s="151" t="s">
        <v>121</v>
      </c>
      <c r="E272" s="61"/>
    </row>
    <row r="273" spans="1:5" ht="18">
      <c r="A273" s="41" t="s">
        <v>808</v>
      </c>
      <c r="B273" s="42" t="s">
        <v>6</v>
      </c>
      <c r="C273" s="43">
        <v>89</v>
      </c>
      <c r="D273" s="41"/>
      <c r="E273" s="43">
        <f>Table31422[[#This Row],[PRICE]]*Table31422[[#This Row],[QTY ORDERED ]]</f>
        <v>0</v>
      </c>
    </row>
    <row r="274" spans="1:5" ht="18">
      <c r="A274" s="41" t="s">
        <v>648</v>
      </c>
      <c r="B274" s="42" t="s">
        <v>6</v>
      </c>
      <c r="C274" s="43">
        <v>95</v>
      </c>
      <c r="D274" s="41"/>
      <c r="E274" s="43">
        <f>Table31422[[#This Row],[PRICE]]*Table31422[[#This Row],[QTY ORDERED ]]</f>
        <v>0</v>
      </c>
    </row>
    <row r="275" spans="1:5" ht="18">
      <c r="A275" s="45" t="s">
        <v>1144</v>
      </c>
      <c r="B275" s="42" t="s">
        <v>6</v>
      </c>
      <c r="C275" s="43">
        <v>89</v>
      </c>
      <c r="D275" s="41"/>
      <c r="E275" s="43"/>
    </row>
    <row r="276" spans="1:5" ht="36">
      <c r="A276" s="62" t="s">
        <v>479</v>
      </c>
      <c r="B276" s="70" t="s">
        <v>119</v>
      </c>
      <c r="C276" s="66" t="s">
        <v>120</v>
      </c>
      <c r="D276" s="151" t="s">
        <v>121</v>
      </c>
      <c r="E276" s="61"/>
    </row>
    <row r="277" spans="1:5" ht="18">
      <c r="A277" s="63" t="s">
        <v>27</v>
      </c>
      <c r="B277" s="63"/>
      <c r="C277" s="147"/>
      <c r="D277" s="42"/>
      <c r="E277" s="43"/>
    </row>
    <row r="278" spans="1:5" ht="18">
      <c r="A278" s="45" t="s">
        <v>101</v>
      </c>
      <c r="B278" s="42" t="s">
        <v>3</v>
      </c>
      <c r="C278" s="43">
        <v>299.99</v>
      </c>
      <c r="D278" s="41"/>
      <c r="E278" s="46"/>
    </row>
    <row r="279" spans="1:5" ht="18">
      <c r="A279" s="48" t="s">
        <v>345</v>
      </c>
      <c r="B279" s="42" t="s">
        <v>3</v>
      </c>
      <c r="C279" s="46">
        <v>184</v>
      </c>
      <c r="D279" s="41"/>
      <c r="E279" s="46">
        <f>Table31422[[#This Row],[PRICE]]*Table31422[[#This Row],[QTY ORDERED ]]</f>
        <v>0</v>
      </c>
    </row>
    <row r="280" spans="1:5" ht="18">
      <c r="A280" s="41" t="s">
        <v>665</v>
      </c>
      <c r="B280" s="42" t="s">
        <v>3</v>
      </c>
      <c r="C280" s="46">
        <v>185</v>
      </c>
      <c r="D280" s="41"/>
      <c r="E280" s="46">
        <f>Table31422[[#This Row],[PRICE]]*Table31422[[#This Row],[QTY ORDERED ]]</f>
        <v>0</v>
      </c>
    </row>
    <row r="281" spans="1:5" ht="18">
      <c r="A281" s="41" t="s">
        <v>29</v>
      </c>
      <c r="B281" s="42" t="s">
        <v>3</v>
      </c>
      <c r="C281" s="46">
        <v>195</v>
      </c>
      <c r="D281" s="41"/>
      <c r="E281" s="46">
        <f>Table31422[[#This Row],[PRICE]]*Table31422[[#This Row],[QTY ORDERED ]]</f>
        <v>0</v>
      </c>
    </row>
    <row r="282" spans="1:5" ht="18">
      <c r="A282" s="41" t="s">
        <v>28</v>
      </c>
      <c r="B282" s="42" t="s">
        <v>3</v>
      </c>
      <c r="C282" s="46">
        <v>189</v>
      </c>
      <c r="D282" s="41"/>
      <c r="E282" s="46">
        <f>Table31422[[#This Row],[PRICE]]*Table31422[[#This Row],[QTY ORDERED ]]</f>
        <v>0</v>
      </c>
    </row>
    <row r="283" spans="1:5" ht="18">
      <c r="A283" s="41" t="s">
        <v>664</v>
      </c>
      <c r="B283" s="42" t="s">
        <v>3</v>
      </c>
      <c r="C283" s="46">
        <v>150</v>
      </c>
      <c r="D283" s="41"/>
      <c r="E283" s="46">
        <f>Table31422[[#This Row],[PRICE]]*Table31422[[#This Row],[QTY ORDERED ]]</f>
        <v>0</v>
      </c>
    </row>
    <row r="284" spans="1:5" ht="18">
      <c r="A284" s="272" t="s">
        <v>654</v>
      </c>
      <c r="B284" s="42" t="s">
        <v>3</v>
      </c>
      <c r="C284" s="46">
        <v>169</v>
      </c>
      <c r="D284" s="41"/>
      <c r="E284" s="46">
        <f>Table31422[[#This Row],[PRICE]]*Table31422[[#This Row],[QTY ORDERED ]]</f>
        <v>0</v>
      </c>
    </row>
    <row r="285" spans="1:5" ht="18">
      <c r="A285" s="41" t="s">
        <v>152</v>
      </c>
      <c r="B285" s="42" t="s">
        <v>3</v>
      </c>
      <c r="C285" s="46">
        <v>199</v>
      </c>
      <c r="D285" s="41"/>
      <c r="E285" s="46">
        <f>Table31422[[#This Row],[PRICE]]*Table31422[[#This Row],[QTY ORDERED ]]</f>
        <v>0</v>
      </c>
    </row>
    <row r="286" spans="1:5" ht="18">
      <c r="A286" s="56" t="s">
        <v>1101</v>
      </c>
      <c r="B286" s="42" t="s">
        <v>6</v>
      </c>
      <c r="C286" s="46">
        <v>39</v>
      </c>
      <c r="D286" s="41"/>
      <c r="E286" s="46">
        <f>Table31422[[#This Row],[PRICE]]*Table31422[[#This Row],[QTY ORDERED ]]</f>
        <v>0</v>
      </c>
    </row>
    <row r="287" spans="1:5" ht="18">
      <c r="A287" s="63" t="s">
        <v>30</v>
      </c>
      <c r="B287" s="63"/>
      <c r="C287" s="156"/>
      <c r="D287" s="42"/>
      <c r="E287" s="46"/>
    </row>
    <row r="288" spans="1:5" ht="18">
      <c r="A288" s="45" t="s">
        <v>799</v>
      </c>
      <c r="B288" s="42" t="s">
        <v>3</v>
      </c>
      <c r="C288" s="43">
        <v>185</v>
      </c>
      <c r="D288" s="41"/>
      <c r="E288" s="46"/>
    </row>
    <row r="289" spans="1:5" ht="18">
      <c r="A289" s="63" t="s">
        <v>31</v>
      </c>
      <c r="B289" s="63"/>
      <c r="C289" s="147"/>
      <c r="D289" s="42"/>
      <c r="E289" s="46"/>
    </row>
    <row r="290" spans="1:5" ht="18">
      <c r="A290" s="41" t="s">
        <v>32</v>
      </c>
      <c r="B290" s="42" t="s">
        <v>3</v>
      </c>
      <c r="C290" s="46">
        <v>149</v>
      </c>
      <c r="D290" s="41"/>
      <c r="E290" s="46">
        <f>Table31422[[#This Row],[PRICE]]*Table31422[[#This Row],[QTY ORDERED ]]</f>
        <v>0</v>
      </c>
    </row>
    <row r="291" spans="1:5" s="9" customFormat="1" ht="18">
      <c r="A291" s="45" t="s">
        <v>790</v>
      </c>
      <c r="B291" s="42" t="s">
        <v>3</v>
      </c>
      <c r="C291" s="46">
        <v>118</v>
      </c>
      <c r="D291" s="41"/>
      <c r="E291" s="46"/>
    </row>
    <row r="292" spans="1:5" ht="18">
      <c r="A292" s="63" t="s">
        <v>80</v>
      </c>
      <c r="B292" s="63"/>
      <c r="C292" s="147"/>
      <c r="D292" s="42"/>
      <c r="E292" s="43"/>
    </row>
    <row r="293" spans="1:5" ht="18">
      <c r="A293" s="41" t="s">
        <v>33</v>
      </c>
      <c r="B293" s="42" t="s">
        <v>3</v>
      </c>
      <c r="C293" s="43">
        <v>95</v>
      </c>
      <c r="D293" s="41"/>
      <c r="E293" s="43">
        <f>Table31422[[#This Row],[PRICE]]*Table31422[[#This Row],[QTY ORDERED ]]</f>
        <v>0</v>
      </c>
    </row>
    <row r="294" spans="1:5" ht="18">
      <c r="A294" s="63" t="s">
        <v>563</v>
      </c>
      <c r="B294" s="42"/>
      <c r="C294" s="43"/>
      <c r="D294" s="41"/>
      <c r="E294" s="43"/>
    </row>
    <row r="295" spans="1:5" ht="18">
      <c r="A295" s="78" t="s">
        <v>1100</v>
      </c>
      <c r="B295" s="42" t="s">
        <v>6</v>
      </c>
      <c r="C295" s="43">
        <v>95</v>
      </c>
      <c r="D295" s="41"/>
      <c r="E295" s="43">
        <f>Table31422[[#This Row],[PRICE]]*Table31422[[#This Row],[QTY ORDERED ]]</f>
        <v>0</v>
      </c>
    </row>
    <row r="296" spans="1:5" ht="18">
      <c r="A296" s="48" t="s">
        <v>810</v>
      </c>
      <c r="B296" s="42" t="s">
        <v>6</v>
      </c>
      <c r="C296" s="43">
        <v>85</v>
      </c>
      <c r="D296" s="41"/>
      <c r="E296" s="46">
        <f>Table31422[[#This Row],[PRICE]]*Table31422[[#This Row],[QTY ORDERED ]]</f>
        <v>0</v>
      </c>
    </row>
    <row r="297" spans="1:5" ht="18">
      <c r="A297" s="48" t="s">
        <v>897</v>
      </c>
      <c r="B297" s="42" t="s">
        <v>3</v>
      </c>
      <c r="C297" s="46">
        <v>335</v>
      </c>
      <c r="D297" s="41"/>
      <c r="E297" s="46">
        <f>Table31422[[#This Row],[PRICE]]*Table31422[[#This Row],[QTY ORDERED ]]</f>
        <v>0</v>
      </c>
    </row>
    <row r="298" spans="1:5" ht="18">
      <c r="A298" s="116" t="s">
        <v>1102</v>
      </c>
      <c r="B298" s="42" t="s">
        <v>6</v>
      </c>
      <c r="C298" s="46">
        <v>235</v>
      </c>
      <c r="D298" s="41"/>
      <c r="E298" s="46">
        <f>Table31422[[#This Row],[PRICE]]*Table31422[[#This Row],[QTY ORDERED ]]</f>
        <v>0</v>
      </c>
    </row>
    <row r="299" spans="1:5" ht="18">
      <c r="A299" s="116" t="s">
        <v>1316</v>
      </c>
      <c r="B299" s="42" t="s">
        <v>6</v>
      </c>
      <c r="C299" s="46">
        <v>149</v>
      </c>
      <c r="D299" s="41"/>
      <c r="E299" s="46"/>
    </row>
    <row r="300" spans="1:5" ht="18">
      <c r="A300" s="136" t="s">
        <v>809</v>
      </c>
      <c r="B300" s="42" t="s">
        <v>6</v>
      </c>
      <c r="C300" s="46">
        <v>155</v>
      </c>
      <c r="D300" s="41"/>
      <c r="E300" s="46"/>
    </row>
    <row r="301" spans="1:5" ht="18">
      <c r="A301" s="49" t="s">
        <v>392</v>
      </c>
      <c r="B301" s="70"/>
      <c r="C301" s="66"/>
      <c r="D301" s="151"/>
      <c r="E301" s="66"/>
    </row>
    <row r="302" spans="1:5" ht="18">
      <c r="A302" s="48" t="s">
        <v>610</v>
      </c>
      <c r="B302" s="42" t="s">
        <v>6</v>
      </c>
      <c r="C302" s="43">
        <v>119</v>
      </c>
      <c r="D302" s="41"/>
      <c r="E302" s="43">
        <f>Table31422[[#This Row],[PRICE]]*Table31422[[#This Row],[QTY ORDERED ]]</f>
        <v>0</v>
      </c>
    </row>
    <row r="303" spans="1:5" ht="18">
      <c r="A303" s="49" t="s">
        <v>401</v>
      </c>
      <c r="B303" s="70" t="s">
        <v>119</v>
      </c>
      <c r="C303" s="66" t="s">
        <v>120</v>
      </c>
      <c r="D303" s="151" t="s">
        <v>121</v>
      </c>
      <c r="E303" s="61"/>
    </row>
    <row r="304" spans="1:5" ht="18">
      <c r="A304" s="296" t="s">
        <v>1320</v>
      </c>
      <c r="B304" s="297" t="s">
        <v>3</v>
      </c>
      <c r="C304" s="298">
        <v>150</v>
      </c>
      <c r="D304" s="299"/>
      <c r="E304" s="298">
        <f>Table31422[[#This Row],[PRICE]]*Table31422[[#This Row],[QTY ORDERED ]]</f>
        <v>0</v>
      </c>
    </row>
    <row r="305" spans="1:5" ht="18">
      <c r="A305" s="300" t="s">
        <v>1338</v>
      </c>
      <c r="B305" s="297" t="s">
        <v>3</v>
      </c>
      <c r="C305" s="298">
        <v>150</v>
      </c>
      <c r="D305" s="299"/>
      <c r="E305" s="298">
        <f>Table31422[[#This Row],[PRICE]]*Table31422[[#This Row],[QTY ORDERED ]]</f>
        <v>0</v>
      </c>
    </row>
    <row r="306" spans="1:5" ht="18">
      <c r="A306" s="296" t="s">
        <v>1321</v>
      </c>
      <c r="B306" s="297" t="s">
        <v>3</v>
      </c>
      <c r="C306" s="298">
        <v>195</v>
      </c>
      <c r="D306" s="299"/>
      <c r="E306" s="298">
        <f>Table31422[[#This Row],[PRICE]]*Table31422[[#This Row],[QTY ORDERED ]]</f>
        <v>0</v>
      </c>
    </row>
    <row r="307" spans="1:5" ht="18">
      <c r="A307" s="136" t="s">
        <v>408</v>
      </c>
      <c r="B307" s="57" t="s">
        <v>3</v>
      </c>
      <c r="C307" s="44">
        <v>130</v>
      </c>
      <c r="D307" s="48"/>
      <c r="E307" s="44"/>
    </row>
    <row r="308" spans="1:5" ht="18">
      <c r="A308" s="49" t="s">
        <v>423</v>
      </c>
      <c r="B308" s="70"/>
      <c r="C308" s="66"/>
      <c r="D308" s="151"/>
      <c r="E308" s="61"/>
    </row>
    <row r="309" spans="1:5" ht="18">
      <c r="A309" s="41" t="s">
        <v>404</v>
      </c>
      <c r="B309" s="42" t="s">
        <v>6</v>
      </c>
      <c r="C309" s="43">
        <v>95</v>
      </c>
      <c r="D309" s="41"/>
      <c r="E309" s="43">
        <f>Table31422[[#This Row],[PRICE]]*Table31422[[#This Row],[QTY ORDERED ]]</f>
        <v>0</v>
      </c>
    </row>
    <row r="310" spans="1:5" ht="18">
      <c r="A310" s="41" t="s">
        <v>405</v>
      </c>
      <c r="B310" s="42" t="s">
        <v>6</v>
      </c>
      <c r="C310" s="43">
        <v>75</v>
      </c>
      <c r="D310" s="41"/>
      <c r="E310" s="43">
        <f>Table31422[[#This Row],[PRICE]]*Table31422[[#This Row],[QTY ORDERED ]]</f>
        <v>0</v>
      </c>
    </row>
    <row r="311" spans="1:5" ht="18">
      <c r="A311" s="55" t="s">
        <v>346</v>
      </c>
      <c r="B311" s="63" t="s">
        <v>6</v>
      </c>
      <c r="C311" s="64">
        <v>350</v>
      </c>
      <c r="D311" s="41"/>
      <c r="E311" s="64">
        <f>Table31422[[#This Row],[PRICE]]*Table31422[[#This Row],[QTY ORDERED ]]</f>
        <v>0</v>
      </c>
    </row>
    <row r="312" spans="1:5" ht="18">
      <c r="A312" s="49" t="s">
        <v>347</v>
      </c>
      <c r="B312" s="70" t="s">
        <v>119</v>
      </c>
      <c r="C312" s="66" t="s">
        <v>120</v>
      </c>
      <c r="D312" s="151" t="s">
        <v>121</v>
      </c>
      <c r="E312" s="61"/>
    </row>
    <row r="313" spans="1:5" ht="18">
      <c r="A313" s="41" t="s">
        <v>1183</v>
      </c>
      <c r="B313" s="42" t="s">
        <v>6</v>
      </c>
      <c r="C313" s="43">
        <v>13</v>
      </c>
      <c r="D313" s="41"/>
      <c r="E313" s="43">
        <f>Table31422[[#This Row],[PRICE]]*Table31422[[#This Row],[QTY ORDERED ]]</f>
        <v>0</v>
      </c>
    </row>
    <row r="314" spans="1:5" ht="18">
      <c r="A314" s="41" t="s">
        <v>348</v>
      </c>
      <c r="B314" s="42" t="s">
        <v>6</v>
      </c>
      <c r="C314" s="43">
        <v>20</v>
      </c>
      <c r="D314" s="41"/>
      <c r="E314" s="43">
        <f>Table31422[[#This Row],[PRICE]]*Table31422[[#This Row],[QTY ORDERED ]]</f>
        <v>0</v>
      </c>
    </row>
    <row r="315" spans="1:5" ht="18">
      <c r="A315" s="48" t="s">
        <v>798</v>
      </c>
      <c r="B315" s="42" t="s">
        <v>6</v>
      </c>
      <c r="C315" s="43">
        <v>10.029999999999999</v>
      </c>
      <c r="D315" s="41"/>
      <c r="E315" s="43">
        <f>Table31422[[#This Row],[PRICE]]*Table31422[[#This Row],[QTY ORDERED ]]</f>
        <v>0</v>
      </c>
    </row>
    <row r="316" spans="1:5" ht="18">
      <c r="A316" s="41" t="s">
        <v>349</v>
      </c>
      <c r="B316" s="42" t="s">
        <v>6</v>
      </c>
      <c r="C316" s="43">
        <v>20</v>
      </c>
      <c r="D316" s="41"/>
      <c r="E316" s="43">
        <f>Table31422[[#This Row],[PRICE]]*Table31422[[#This Row],[QTY ORDERED ]]</f>
        <v>0</v>
      </c>
    </row>
    <row r="317" spans="1:5" ht="18">
      <c r="A317" s="41" t="s">
        <v>350</v>
      </c>
      <c r="B317" s="42" t="s">
        <v>6</v>
      </c>
      <c r="C317" s="43">
        <v>20.75</v>
      </c>
      <c r="D317" s="41"/>
      <c r="E317" s="43">
        <f>Table31422[[#This Row],[PRICE]]*Table31422[[#This Row],[QTY ORDERED ]]</f>
        <v>0</v>
      </c>
    </row>
    <row r="318" spans="1:5" ht="18">
      <c r="A318" s="48" t="s">
        <v>668</v>
      </c>
      <c r="B318" s="42" t="s">
        <v>6</v>
      </c>
      <c r="C318" s="46">
        <v>20</v>
      </c>
      <c r="D318" s="41"/>
      <c r="E318" s="43">
        <f>Table31422[[#This Row],[PRICE]]*Table31422[[#This Row],[QTY ORDERED ]]</f>
        <v>0</v>
      </c>
    </row>
    <row r="319" spans="1:5" ht="18">
      <c r="A319" s="41" t="s">
        <v>669</v>
      </c>
      <c r="B319" s="42" t="s">
        <v>6</v>
      </c>
      <c r="C319" s="46">
        <v>25</v>
      </c>
      <c r="D319" s="41"/>
      <c r="E319" s="43">
        <f>Table31422[[#This Row],[PRICE]]*Table31422[[#This Row],[QTY ORDERED ]]</f>
        <v>0</v>
      </c>
    </row>
    <row r="320" spans="1:5" ht="18">
      <c r="A320" s="126" t="s">
        <v>792</v>
      </c>
      <c r="B320" s="127" t="s">
        <v>794</v>
      </c>
      <c r="C320" s="150" t="s">
        <v>119</v>
      </c>
      <c r="D320" s="155" t="s">
        <v>793</v>
      </c>
      <c r="E320" s="155" t="s">
        <v>121</v>
      </c>
    </row>
    <row r="321" spans="1:5" ht="18">
      <c r="A321" s="136" t="s">
        <v>1061</v>
      </c>
      <c r="B321" s="42" t="s">
        <v>6</v>
      </c>
      <c r="C321" s="46">
        <v>28</v>
      </c>
      <c r="D321" s="41"/>
      <c r="E321" s="46"/>
    </row>
    <row r="322" spans="1:5" ht="18">
      <c r="A322" s="263" t="s">
        <v>1064</v>
      </c>
      <c r="B322" s="279" t="s">
        <v>6</v>
      </c>
      <c r="C322" s="280">
        <v>41.51</v>
      </c>
      <c r="D322" s="281"/>
      <c r="E322" s="282"/>
    </row>
    <row r="323" spans="1:5" ht="18">
      <c r="A323" s="136" t="s">
        <v>1060</v>
      </c>
      <c r="B323" s="42" t="s">
        <v>6</v>
      </c>
      <c r="C323" s="46">
        <v>22.22</v>
      </c>
      <c r="D323" s="41"/>
      <c r="E323" s="46"/>
    </row>
    <row r="324" spans="1:5" ht="18">
      <c r="A324" s="45" t="s">
        <v>1313</v>
      </c>
      <c r="B324" s="42" t="s">
        <v>6</v>
      </c>
      <c r="C324" s="46">
        <v>37.869999999999997</v>
      </c>
      <c r="D324" s="41"/>
      <c r="E324" s="46"/>
    </row>
    <row r="325" spans="1:5" ht="18">
      <c r="A325" s="45" t="s">
        <v>1314</v>
      </c>
      <c r="B325" s="42" t="s">
        <v>6</v>
      </c>
      <c r="C325" s="46">
        <v>50.37</v>
      </c>
      <c r="D325" s="41"/>
      <c r="E325" s="46"/>
    </row>
    <row r="326" spans="1:5" ht="18">
      <c r="A326" s="116" t="s">
        <v>1072</v>
      </c>
      <c r="B326" s="42" t="s">
        <v>6</v>
      </c>
      <c r="C326" s="46">
        <v>35</v>
      </c>
      <c r="D326" s="41"/>
      <c r="E326" s="44">
        <f>Table31422[[#This Row],[PRICE]]*Table31422[[#This Row],[QTY ORDERED ]]</f>
        <v>0</v>
      </c>
    </row>
    <row r="327" spans="1:5" ht="18">
      <c r="A327" s="116" t="s">
        <v>1071</v>
      </c>
      <c r="B327" s="42" t="s">
        <v>6</v>
      </c>
      <c r="C327" s="46">
        <v>35</v>
      </c>
      <c r="D327" s="41"/>
      <c r="E327" s="44">
        <f>Table31422[[#This Row],[PRICE]]*Table31422[[#This Row],[QTY ORDERED ]]</f>
        <v>0</v>
      </c>
    </row>
    <row r="328" spans="1:5" ht="18">
      <c r="A328" s="136" t="s">
        <v>1051</v>
      </c>
      <c r="B328" s="42" t="s">
        <v>6</v>
      </c>
      <c r="C328" s="46">
        <v>33.450000000000003</v>
      </c>
      <c r="D328" s="41"/>
      <c r="E328" s="46"/>
    </row>
    <row r="329" spans="1:5" ht="18">
      <c r="A329" s="136" t="s">
        <v>1052</v>
      </c>
      <c r="B329" s="42" t="s">
        <v>6</v>
      </c>
      <c r="C329" s="46">
        <v>20.350000000000001</v>
      </c>
      <c r="D329" s="41"/>
      <c r="E329" s="46"/>
    </row>
    <row r="330" spans="1:5" ht="18">
      <c r="A330" s="136" t="s">
        <v>1050</v>
      </c>
      <c r="B330" s="42" t="s">
        <v>6</v>
      </c>
      <c r="C330" s="46">
        <v>43.24</v>
      </c>
      <c r="D330" s="41"/>
      <c r="E330" s="46"/>
    </row>
    <row r="331" spans="1:5" ht="18">
      <c r="A331" s="136" t="s">
        <v>1053</v>
      </c>
      <c r="B331" s="42" t="s">
        <v>6</v>
      </c>
      <c r="C331" s="46">
        <v>39.49</v>
      </c>
      <c r="D331" s="41"/>
      <c r="E331" s="46"/>
    </row>
    <row r="332" spans="1:5" ht="18">
      <c r="A332" s="45" t="s">
        <v>1315</v>
      </c>
      <c r="B332" s="42" t="s">
        <v>6</v>
      </c>
      <c r="C332" s="46">
        <v>54</v>
      </c>
      <c r="D332" s="41"/>
      <c r="E332" s="46">
        <f>Table31422[[#This Row],[PRICE]]*Table31422[[#This Row],[QTY ORDERED ]]</f>
        <v>0</v>
      </c>
    </row>
    <row r="333" spans="1:5" ht="18">
      <c r="A333" s="126" t="s">
        <v>919</v>
      </c>
      <c r="B333" s="70" t="s">
        <v>119</v>
      </c>
      <c r="C333" s="66" t="s">
        <v>120</v>
      </c>
      <c r="D333" s="151" t="s">
        <v>121</v>
      </c>
      <c r="E333" s="61"/>
    </row>
    <row r="334" spans="1:5" ht="18">
      <c r="A334" s="68" t="s">
        <v>140</v>
      </c>
      <c r="B334" s="42" t="s">
        <v>6</v>
      </c>
      <c r="C334" s="97">
        <v>49</v>
      </c>
      <c r="D334" s="154"/>
      <c r="E334" s="69">
        <f>C334*D334</f>
        <v>0</v>
      </c>
    </row>
    <row r="335" spans="1:5" ht="18">
      <c r="A335" s="42"/>
      <c r="B335" s="445" t="s">
        <v>149</v>
      </c>
      <c r="C335" s="445"/>
      <c r="D335" s="445"/>
      <c r="E335" s="66">
        <f>SUM(Table31422[TOTAL])</f>
        <v>0</v>
      </c>
    </row>
    <row r="336" spans="1:5" ht="16.5">
      <c r="A336" s="20"/>
      <c r="B336" s="20"/>
      <c r="C336" s="175"/>
      <c r="D336" s="17"/>
      <c r="E336" s="175"/>
    </row>
    <row r="337" spans="1:5" ht="18">
      <c r="A337" s="176"/>
      <c r="B337" s="177"/>
      <c r="C337" s="178"/>
      <c r="D337" s="179"/>
      <c r="E337" s="179"/>
    </row>
    <row r="338" spans="1:5" ht="21">
      <c r="A338" s="449"/>
      <c r="B338" s="449"/>
      <c r="C338" s="185"/>
      <c r="D338" s="185"/>
      <c r="E338" s="185"/>
    </row>
    <row r="339" spans="1:5">
      <c r="A339" s="180"/>
      <c r="B339" s="181"/>
      <c r="C339" s="182"/>
      <c r="D339" s="183"/>
      <c r="E339" s="1"/>
    </row>
    <row r="340" spans="1:5">
      <c r="A340" s="180"/>
      <c r="B340" s="181"/>
      <c r="C340" s="184"/>
      <c r="D340" s="183"/>
      <c r="E340" s="1"/>
    </row>
    <row r="341" spans="1:5">
      <c r="A341" s="180"/>
      <c r="B341" s="181"/>
      <c r="C341" s="182"/>
      <c r="D341" s="183"/>
      <c r="E341" s="1"/>
    </row>
    <row r="342" spans="1:5">
      <c r="A342" s="180"/>
      <c r="B342" s="181"/>
      <c r="C342" s="184"/>
      <c r="D342" s="183"/>
      <c r="E342" s="1"/>
    </row>
    <row r="343" spans="1:5">
      <c r="A343" s="180"/>
      <c r="B343" s="181"/>
      <c r="C343" s="182"/>
      <c r="D343" s="183"/>
      <c r="E343" s="1"/>
    </row>
    <row r="344" spans="1:5">
      <c r="A344" s="180"/>
      <c r="B344" s="181"/>
      <c r="C344" s="184"/>
      <c r="D344" s="183"/>
      <c r="E344" s="1"/>
    </row>
    <row r="345" spans="1:5">
      <c r="A345" s="180"/>
      <c r="B345" s="181"/>
      <c r="C345" s="182"/>
      <c r="D345" s="183"/>
      <c r="E345" s="1"/>
    </row>
    <row r="346" spans="1:5">
      <c r="A346" s="180"/>
      <c r="B346" s="181"/>
      <c r="C346" s="184"/>
      <c r="D346" s="183"/>
      <c r="E346" s="1"/>
    </row>
    <row r="347" spans="1:5">
      <c r="A347" s="180"/>
      <c r="B347" s="181"/>
      <c r="C347" s="184"/>
      <c r="D347" s="183"/>
      <c r="E347" s="1"/>
    </row>
    <row r="348" spans="1:5">
      <c r="A348" s="180"/>
      <c r="B348" s="181"/>
      <c r="C348" s="182"/>
      <c r="D348" s="183"/>
      <c r="E348" s="1"/>
    </row>
    <row r="349" spans="1:5">
      <c r="A349" s="180"/>
      <c r="B349" s="181"/>
      <c r="C349" s="182"/>
      <c r="D349" s="183"/>
      <c r="E349" s="1"/>
    </row>
    <row r="350" spans="1:5">
      <c r="A350" s="180"/>
      <c r="B350" s="181"/>
      <c r="C350" s="182"/>
      <c r="D350" s="183"/>
      <c r="E350" s="1"/>
    </row>
    <row r="351" spans="1:5">
      <c r="A351" s="180"/>
      <c r="B351" s="181"/>
      <c r="C351" s="182"/>
      <c r="D351" s="183"/>
      <c r="E351" s="1"/>
    </row>
    <row r="352" spans="1:5">
      <c r="A352" s="180"/>
      <c r="B352" s="181"/>
      <c r="C352" s="182"/>
      <c r="D352" s="183"/>
      <c r="E352" s="1"/>
    </row>
    <row r="353" spans="1:5">
      <c r="A353" s="180"/>
      <c r="B353" s="181"/>
      <c r="C353" s="182"/>
      <c r="D353" s="183"/>
      <c r="E353" s="1"/>
    </row>
    <row r="354" spans="1:5">
      <c r="A354" s="180"/>
      <c r="B354" s="181"/>
      <c r="C354" s="182"/>
      <c r="D354" s="183"/>
      <c r="E354" s="1"/>
    </row>
    <row r="355" spans="1:5">
      <c r="A355" s="180"/>
      <c r="B355" s="181"/>
      <c r="C355" s="182"/>
      <c r="D355" s="183"/>
      <c r="E355" s="1"/>
    </row>
    <row r="356" spans="1:5">
      <c r="A356" s="180"/>
      <c r="B356" s="181"/>
      <c r="C356" s="184"/>
      <c r="D356" s="183"/>
      <c r="E356" s="1"/>
    </row>
    <row r="357" spans="1:5">
      <c r="A357" s="180"/>
      <c r="B357" s="181"/>
      <c r="C357" s="184"/>
      <c r="D357" s="183"/>
      <c r="E357" s="1"/>
    </row>
    <row r="358" spans="1:5">
      <c r="A358" s="180"/>
      <c r="B358" s="181"/>
      <c r="C358" s="184"/>
      <c r="D358" s="183"/>
      <c r="E358" s="1"/>
    </row>
    <row r="359" spans="1:5">
      <c r="A359" s="180"/>
      <c r="B359" s="181"/>
      <c r="C359" s="184"/>
      <c r="D359" s="183"/>
      <c r="E359" s="1"/>
    </row>
    <row r="360" spans="1:5">
      <c r="A360" s="180"/>
      <c r="B360" s="181"/>
      <c r="C360" s="184"/>
      <c r="D360" s="183"/>
      <c r="E360" s="1"/>
    </row>
    <row r="361" spans="1:5" ht="18">
      <c r="C361" s="446"/>
      <c r="D361" s="446"/>
      <c r="E361" s="446"/>
    </row>
  </sheetData>
  <mergeCells count="5">
    <mergeCell ref="C361:E361"/>
    <mergeCell ref="B335:D335"/>
    <mergeCell ref="A4:B4"/>
    <mergeCell ref="A1:E3"/>
    <mergeCell ref="A338:B338"/>
  </mergeCells>
  <pageMargins left="0.25" right="0.25" top="0.75" bottom="0.75" header="0.3" footer="0.3"/>
  <pageSetup paperSize="9" scale="71" fitToHeight="7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C7796-E796-4849-8A60-979458D9FF2C}">
  <sheetPr>
    <tabColor rgb="FFC277AC"/>
    <pageSetUpPr fitToPage="1"/>
  </sheetPr>
  <dimension ref="A1:F249"/>
  <sheetViews>
    <sheetView topLeftCell="A43" workbookViewId="0">
      <selection activeCell="B5" sqref="B5:D5"/>
    </sheetView>
  </sheetViews>
  <sheetFormatPr baseColWidth="10" defaultColWidth="10.7109375" defaultRowHeight="21"/>
  <cols>
    <col min="1" max="1" width="113" style="1" bestFit="1" customWidth="1"/>
    <col min="2" max="2" width="22.28515625" style="30" bestFit="1" customWidth="1"/>
    <col min="3" max="3" width="18.28515625" style="1" bestFit="1" customWidth="1"/>
    <col min="4" max="4" width="16.140625" style="23" bestFit="1" customWidth="1"/>
    <col min="5" max="5" width="23.42578125" style="285" bestFit="1" customWidth="1"/>
    <col min="6" max="16384" width="10.7109375" style="1"/>
  </cols>
  <sheetData>
    <row r="1" spans="1:6" ht="15" customHeight="1">
      <c r="A1" s="436" t="s">
        <v>481</v>
      </c>
      <c r="B1" s="437"/>
      <c r="C1" s="437"/>
      <c r="D1" s="438"/>
      <c r="E1" s="284"/>
    </row>
    <row r="2" spans="1:6" ht="15" customHeight="1">
      <c r="A2" s="439"/>
      <c r="B2" s="440"/>
      <c r="C2" s="440"/>
      <c r="D2" s="447"/>
      <c r="E2" s="284"/>
    </row>
    <row r="3" spans="1:6" ht="15" customHeight="1">
      <c r="A3" s="439"/>
      <c r="B3" s="440"/>
      <c r="C3" s="440"/>
      <c r="D3" s="447"/>
      <c r="E3" s="284"/>
    </row>
    <row r="4" spans="1:6" ht="15" customHeight="1" thickBot="1">
      <c r="A4" s="441"/>
      <c r="B4" s="442"/>
      <c r="C4" s="442"/>
      <c r="D4" s="448"/>
    </row>
    <row r="5" spans="1:6" ht="28.5" thickBot="1">
      <c r="A5" s="117" t="s">
        <v>435</v>
      </c>
      <c r="B5" s="24">
        <f>'RECAP ORDER '!E9</f>
        <v>9</v>
      </c>
      <c r="C5" s="11">
        <f>'RECAP ORDER '!F9</f>
        <v>11</v>
      </c>
      <c r="D5" s="24">
        <f>'RECAP ORDER '!G9</f>
        <v>2023</v>
      </c>
    </row>
    <row r="6" spans="1:6" ht="32.25" thickBot="1">
      <c r="A6" s="271"/>
      <c r="B6" s="268"/>
      <c r="C6" s="269"/>
      <c r="D6" s="270"/>
    </row>
    <row r="7" spans="1:6">
      <c r="A7" s="70" t="s">
        <v>885</v>
      </c>
      <c r="B7" s="71" t="s">
        <v>120</v>
      </c>
      <c r="C7" s="72" t="s">
        <v>121</v>
      </c>
      <c r="D7" s="61" t="s">
        <v>122</v>
      </c>
    </row>
    <row r="8" spans="1:6">
      <c r="A8" s="75" t="s">
        <v>141</v>
      </c>
      <c r="B8" s="73">
        <v>65</v>
      </c>
      <c r="C8" s="54"/>
      <c r="D8" s="43">
        <f>Table7085[[#This Row],[PRICE]]*Table7085[[#This Row],[QTY ORDERED ]]</f>
        <v>0</v>
      </c>
      <c r="E8" s="283"/>
      <c r="F8" s="241"/>
    </row>
    <row r="9" spans="1:6">
      <c r="A9" s="78" t="s">
        <v>1189</v>
      </c>
      <c r="B9" s="73">
        <v>9</v>
      </c>
      <c r="C9" s="54"/>
      <c r="D9" s="43">
        <f>Table7085[[#This Row],[QTY ORDERED ]]*Table7085[[#This Row],[PRICE]]</f>
        <v>0</v>
      </c>
      <c r="E9" s="283"/>
      <c r="F9" s="241"/>
    </row>
    <row r="10" spans="1:6">
      <c r="A10" s="78" t="s">
        <v>1233</v>
      </c>
      <c r="B10" s="73">
        <v>9</v>
      </c>
      <c r="C10" s="54"/>
      <c r="D10" s="43">
        <f>Table7085[[#This Row],[QTY ORDERED ]]*Table7085[[#This Row],[PRICE]]</f>
        <v>0</v>
      </c>
      <c r="E10" s="283"/>
      <c r="F10" s="241"/>
    </row>
    <row r="11" spans="1:6">
      <c r="A11" s="78" t="s">
        <v>1211</v>
      </c>
      <c r="B11" s="73">
        <v>16</v>
      </c>
      <c r="C11" s="54"/>
      <c r="D11" s="43">
        <f>Table7085[[#This Row],[QTY ORDERED ]]*Table7085[[#This Row],[PRICE]]</f>
        <v>0</v>
      </c>
      <c r="E11" s="283"/>
      <c r="F11" s="241"/>
    </row>
    <row r="12" spans="1:6">
      <c r="A12" s="54" t="s">
        <v>151</v>
      </c>
      <c r="B12" s="73">
        <v>1312.5</v>
      </c>
      <c r="C12" s="41"/>
      <c r="D12" s="46">
        <f>Table7085[[#This Row],[QTY ORDERED ]]*Table7085[[#This Row],[PRICE]]</f>
        <v>0</v>
      </c>
      <c r="E12" s="283"/>
      <c r="F12" s="241">
        <f>Table7085[[#This Row],[PRICE]]*0.1</f>
        <v>131.25</v>
      </c>
    </row>
    <row r="13" spans="1:6">
      <c r="A13" s="49" t="s">
        <v>905</v>
      </c>
      <c r="B13" s="50"/>
      <c r="C13" s="39"/>
      <c r="D13" s="38"/>
    </row>
    <row r="14" spans="1:6" s="314" customFormat="1">
      <c r="A14" s="157" t="s">
        <v>816</v>
      </c>
      <c r="B14" s="328">
        <v>85</v>
      </c>
      <c r="C14" s="136"/>
      <c r="D14" s="307"/>
      <c r="E14" s="329"/>
    </row>
    <row r="15" spans="1:6" s="314" customFormat="1">
      <c r="A15" s="157" t="s">
        <v>817</v>
      </c>
      <c r="B15" s="328">
        <v>85</v>
      </c>
      <c r="C15" s="136"/>
      <c r="D15" s="307"/>
      <c r="E15" s="329"/>
    </row>
    <row r="16" spans="1:6">
      <c r="A16" s="49" t="s">
        <v>611</v>
      </c>
      <c r="B16" s="50"/>
      <c r="C16" s="39"/>
      <c r="D16" s="38"/>
    </row>
    <row r="17" spans="1:6">
      <c r="A17" s="45" t="s">
        <v>482</v>
      </c>
      <c r="B17" s="73">
        <v>29.5</v>
      </c>
      <c r="C17" s="41"/>
      <c r="D17" s="43"/>
      <c r="E17" s="286"/>
      <c r="F17" s="241">
        <f>Table7085[[#This Row],[PRICE]]*0.2</f>
        <v>5.9</v>
      </c>
    </row>
    <row r="18" spans="1:6">
      <c r="A18" s="272" t="s">
        <v>483</v>
      </c>
      <c r="B18" s="73">
        <v>29.5</v>
      </c>
      <c r="C18" s="41"/>
      <c r="D18" s="43">
        <f>Table7085[[#This Row],[QTY ORDERED ]]*Table7085[[#This Row],[PRICE]]</f>
        <v>0</v>
      </c>
      <c r="E18" s="287">
        <v>22</v>
      </c>
      <c r="F18" s="241">
        <f>Table7085[[#This Row],[PRICE]]*0.2</f>
        <v>5.9</v>
      </c>
    </row>
    <row r="19" spans="1:6">
      <c r="A19" s="136" t="s">
        <v>484</v>
      </c>
      <c r="B19" s="74">
        <v>29.5</v>
      </c>
      <c r="C19" s="41"/>
      <c r="D19" s="43"/>
      <c r="E19" s="288"/>
      <c r="F19" s="241">
        <f>Table7085[[#This Row],[PRICE]]*0.2</f>
        <v>5.9</v>
      </c>
    </row>
    <row r="20" spans="1:6">
      <c r="A20" s="272" t="s">
        <v>485</v>
      </c>
      <c r="B20" s="74">
        <v>29.5</v>
      </c>
      <c r="C20" s="41"/>
      <c r="D20" s="43">
        <f>Table7085[[#This Row],[QTY ORDERED ]]*Table7085[[#This Row],[PRICE]]</f>
        <v>0</v>
      </c>
      <c r="E20" s="287">
        <v>22</v>
      </c>
      <c r="F20" s="241">
        <f>Table7085[[#This Row],[PRICE]]*0.2</f>
        <v>5.9</v>
      </c>
    </row>
    <row r="21" spans="1:6">
      <c r="A21" s="162" t="s">
        <v>548</v>
      </c>
      <c r="B21" s="74">
        <v>29.5</v>
      </c>
      <c r="C21" s="41"/>
      <c r="D21" s="43">
        <f>Table7085[[#This Row],[QTY ORDERED ]]*Table7085[[#This Row],[PRICE]]</f>
        <v>0</v>
      </c>
      <c r="E21" s="287">
        <v>22</v>
      </c>
      <c r="F21" s="241">
        <f>Table7085[[#This Row],[PRICE]]*0.2</f>
        <v>5.9</v>
      </c>
    </row>
    <row r="22" spans="1:6">
      <c r="A22" s="52" t="s">
        <v>486</v>
      </c>
      <c r="B22" s="73">
        <v>29.5</v>
      </c>
      <c r="C22" s="54"/>
      <c r="D22" s="43"/>
      <c r="E22" s="288"/>
      <c r="F22" s="241">
        <f>Table7085[[#This Row],[PRICE]]*0.2</f>
        <v>5.9</v>
      </c>
    </row>
    <row r="23" spans="1:6">
      <c r="A23" s="273" t="s">
        <v>551</v>
      </c>
      <c r="B23" s="73">
        <v>29.5</v>
      </c>
      <c r="C23" s="54"/>
      <c r="D23" s="43">
        <f>Table7085[[#This Row],[QTY ORDERED ]]*Table7085[[#This Row],[PRICE]]</f>
        <v>0</v>
      </c>
      <c r="E23" s="287">
        <v>22</v>
      </c>
      <c r="F23" s="241">
        <f>Table7085[[#This Row],[PRICE]]*0.2</f>
        <v>5.9</v>
      </c>
    </row>
    <row r="24" spans="1:6">
      <c r="A24" s="157" t="s">
        <v>487</v>
      </c>
      <c r="B24" s="73">
        <v>29.5</v>
      </c>
      <c r="C24" s="54"/>
      <c r="D24" s="43"/>
      <c r="E24" s="288"/>
      <c r="F24" s="241">
        <f>Table7085[[#This Row],[PRICE]]*0.2</f>
        <v>5.9</v>
      </c>
    </row>
    <row r="25" spans="1:6">
      <c r="A25" s="273" t="s">
        <v>488</v>
      </c>
      <c r="B25" s="73">
        <v>29.5</v>
      </c>
      <c r="C25" s="54"/>
      <c r="D25" s="43">
        <f>Table7085[[#This Row],[QTY ORDERED ]]*Table7085[[#This Row],[PRICE]]</f>
        <v>0</v>
      </c>
      <c r="E25" s="287">
        <v>22</v>
      </c>
      <c r="F25" s="241">
        <f>Table7085[[#This Row],[PRICE]]*0.2</f>
        <v>5.9</v>
      </c>
    </row>
    <row r="26" spans="1:6">
      <c r="A26" s="273" t="s">
        <v>489</v>
      </c>
      <c r="B26" s="73">
        <v>29.5</v>
      </c>
      <c r="C26" s="54"/>
      <c r="D26" s="43">
        <f>Table7085[[#This Row],[QTY ORDERED ]]*Table7085[[#This Row],[PRICE]]</f>
        <v>0</v>
      </c>
      <c r="E26" s="287">
        <v>22</v>
      </c>
      <c r="F26" s="241">
        <f>Table7085[[#This Row],[PRICE]]*0.2</f>
        <v>5.9</v>
      </c>
    </row>
    <row r="27" spans="1:6">
      <c r="A27" s="273" t="s">
        <v>490</v>
      </c>
      <c r="B27" s="73">
        <v>29.5</v>
      </c>
      <c r="C27" s="54"/>
      <c r="D27" s="43">
        <f>Table7085[[#This Row],[QTY ORDERED ]]*Table7085[[#This Row],[PRICE]]</f>
        <v>0</v>
      </c>
      <c r="E27" s="287">
        <v>22</v>
      </c>
      <c r="F27" s="241">
        <f>Table7085[[#This Row],[PRICE]]*0.2</f>
        <v>5.9</v>
      </c>
    </row>
    <row r="28" spans="1:6">
      <c r="A28" s="274" t="s">
        <v>491</v>
      </c>
      <c r="B28" s="76">
        <v>29.5</v>
      </c>
      <c r="C28" s="75"/>
      <c r="D28" s="43">
        <f>Table7085[[#This Row],[QTY ORDERED ]]*Table7085[[#This Row],[PRICE]]</f>
        <v>0</v>
      </c>
      <c r="E28" s="287">
        <v>22</v>
      </c>
      <c r="F28" s="241">
        <f>Table7085[[#This Row],[PRICE]]*0.2</f>
        <v>5.9</v>
      </c>
    </row>
    <row r="29" spans="1:6">
      <c r="A29" s="272" t="s">
        <v>492</v>
      </c>
      <c r="B29" s="74">
        <v>29.5</v>
      </c>
      <c r="C29" s="41"/>
      <c r="D29" s="43">
        <f>Table7085[[#This Row],[QTY ORDERED ]]*Table7085[[#This Row],[PRICE]]</f>
        <v>0</v>
      </c>
      <c r="E29" s="287">
        <v>22</v>
      </c>
      <c r="F29" s="241">
        <f>Table7085[[#This Row],[PRICE]]*0.2</f>
        <v>5.9</v>
      </c>
    </row>
    <row r="30" spans="1:6" s="314" customFormat="1">
      <c r="A30" s="136" t="s">
        <v>549</v>
      </c>
      <c r="B30" s="333">
        <v>29.5</v>
      </c>
      <c r="C30" s="136"/>
      <c r="D30" s="309"/>
      <c r="E30" s="334"/>
      <c r="F30" s="326">
        <f>Table7085[[#This Row],[PRICE]]*0.2</f>
        <v>5.9</v>
      </c>
    </row>
    <row r="31" spans="1:6">
      <c r="A31" s="272" t="s">
        <v>493</v>
      </c>
      <c r="B31" s="74">
        <v>29.5</v>
      </c>
      <c r="C31" s="41"/>
      <c r="D31" s="43">
        <f>Table7085[[#This Row],[QTY ORDERED ]]*Table7085[[#This Row],[PRICE]]</f>
        <v>0</v>
      </c>
      <c r="E31" s="287">
        <v>22</v>
      </c>
      <c r="F31" s="241">
        <f>Table7085[[#This Row],[PRICE]]*0.2</f>
        <v>5.9</v>
      </c>
    </row>
    <row r="32" spans="1:6">
      <c r="A32" s="273" t="s">
        <v>495</v>
      </c>
      <c r="B32" s="73">
        <v>29.5</v>
      </c>
      <c r="C32" s="54"/>
      <c r="D32" s="43">
        <f>Table7085[[#This Row],[QTY ORDERED ]]*Table7085[[#This Row],[PRICE]]</f>
        <v>0</v>
      </c>
      <c r="E32" s="287">
        <v>22</v>
      </c>
      <c r="F32" s="241">
        <f>Table7085[[#This Row],[PRICE]]*0.2</f>
        <v>5.9</v>
      </c>
    </row>
    <row r="33" spans="1:6">
      <c r="A33" s="273" t="s">
        <v>496</v>
      </c>
      <c r="B33" s="73">
        <v>29.5</v>
      </c>
      <c r="C33" s="54"/>
      <c r="D33" s="43">
        <f>Table7085[[#This Row],[QTY ORDERED ]]*Table7085[[#This Row],[PRICE]]</f>
        <v>0</v>
      </c>
      <c r="E33" s="287">
        <v>22</v>
      </c>
      <c r="F33" s="241">
        <f>Table7085[[#This Row],[PRICE]]*0.2</f>
        <v>5.9</v>
      </c>
    </row>
    <row r="34" spans="1:6">
      <c r="A34" s="273" t="s">
        <v>497</v>
      </c>
      <c r="B34" s="73">
        <v>29.5</v>
      </c>
      <c r="C34" s="54"/>
      <c r="D34" s="43">
        <f>Table7085[[#This Row],[QTY ORDERED ]]*Table7085[[#This Row],[PRICE]]</f>
        <v>0</v>
      </c>
      <c r="E34" s="287">
        <v>22</v>
      </c>
      <c r="F34" s="241">
        <f>Table7085[[#This Row],[PRICE]]*0.2</f>
        <v>5.9</v>
      </c>
    </row>
    <row r="35" spans="1:6">
      <c r="A35" s="273" t="s">
        <v>932</v>
      </c>
      <c r="B35" s="73">
        <v>29.5</v>
      </c>
      <c r="C35" s="54"/>
      <c r="D35" s="43">
        <f>Table7085[[#This Row],[QTY ORDERED ]]*Table7085[[#This Row],[PRICE]]</f>
        <v>0</v>
      </c>
      <c r="E35" s="287">
        <v>22</v>
      </c>
      <c r="F35" s="241">
        <f>Table7085[[#This Row],[PRICE]]*0.2</f>
        <v>5.9</v>
      </c>
    </row>
    <row r="36" spans="1:6">
      <c r="A36" s="273" t="s">
        <v>498</v>
      </c>
      <c r="B36" s="73">
        <v>29.5</v>
      </c>
      <c r="C36" s="54"/>
      <c r="D36" s="43">
        <f>Table7085[[#This Row],[QTY ORDERED ]]*Table7085[[#This Row],[PRICE]]</f>
        <v>0</v>
      </c>
      <c r="E36" s="287">
        <v>22</v>
      </c>
      <c r="F36" s="241">
        <f>Table7085[[#This Row],[PRICE]]*0.2</f>
        <v>5.9</v>
      </c>
    </row>
    <row r="37" spans="1:6" s="314" customFormat="1">
      <c r="A37" s="157" t="s">
        <v>552</v>
      </c>
      <c r="B37" s="328">
        <v>29.5</v>
      </c>
      <c r="C37" s="157"/>
      <c r="D37" s="307">
        <f>Table7085[[#This Row],[QTY ORDERED ]]*Table7085[[#This Row],[PRICE]]</f>
        <v>0</v>
      </c>
      <c r="E37" s="332">
        <v>22</v>
      </c>
      <c r="F37" s="326">
        <f>Table7085[[#This Row],[PRICE]]*0.2</f>
        <v>5.9</v>
      </c>
    </row>
    <row r="38" spans="1:6">
      <c r="A38" s="274" t="s">
        <v>499</v>
      </c>
      <c r="B38" s="76">
        <v>29.5</v>
      </c>
      <c r="C38" s="75"/>
      <c r="D38" s="43">
        <f>Table7085[[#This Row],[QTY ORDERED ]]*Table7085[[#This Row],[PRICE]]</f>
        <v>0</v>
      </c>
      <c r="E38" s="287">
        <v>22</v>
      </c>
      <c r="F38" s="241">
        <f>Table7085[[#This Row],[PRICE]]*0.2</f>
        <v>5.9</v>
      </c>
    </row>
    <row r="39" spans="1:6">
      <c r="A39" s="273" t="s">
        <v>550</v>
      </c>
      <c r="B39" s="73">
        <v>29.5</v>
      </c>
      <c r="C39" s="54"/>
      <c r="D39" s="43">
        <f>Table7085[[#This Row],[QTY ORDERED ]]*Table7085[[#This Row],[PRICE]]</f>
        <v>0</v>
      </c>
      <c r="E39" s="287">
        <v>22</v>
      </c>
      <c r="F39" s="241">
        <f>Table7085[[#This Row],[PRICE]]*0.2</f>
        <v>5.9</v>
      </c>
    </row>
    <row r="40" spans="1:6">
      <c r="A40" s="272" t="s">
        <v>500</v>
      </c>
      <c r="B40" s="74">
        <v>29.5</v>
      </c>
      <c r="C40" s="41"/>
      <c r="D40" s="43">
        <f>Table7085[[#This Row],[QTY ORDERED ]]*Table7085[[#This Row],[PRICE]]</f>
        <v>0</v>
      </c>
      <c r="E40" s="287">
        <v>22</v>
      </c>
      <c r="F40" s="241">
        <f>Table7085[[#This Row],[PRICE]]*0.2</f>
        <v>5.9</v>
      </c>
    </row>
    <row r="41" spans="1:6">
      <c r="A41" s="273" t="s">
        <v>501</v>
      </c>
      <c r="B41" s="77">
        <v>29.5</v>
      </c>
      <c r="C41" s="54"/>
      <c r="D41" s="43">
        <f>Table7085[[#This Row],[QTY ORDERED ]]*Table7085[[#This Row],[PRICE]]</f>
        <v>0</v>
      </c>
      <c r="E41" s="287">
        <v>22</v>
      </c>
      <c r="F41" s="241">
        <f>Table7085[[#This Row],[PRICE]]*0.2</f>
        <v>5.9</v>
      </c>
    </row>
    <row r="42" spans="1:6">
      <c r="A42" s="273" t="s">
        <v>934</v>
      </c>
      <c r="B42" s="77">
        <v>29.5</v>
      </c>
      <c r="C42" s="54"/>
      <c r="D42" s="43">
        <f>Table7085[[#This Row],[QTY ORDERED ]]*Table7085[[#This Row],[PRICE]]</f>
        <v>0</v>
      </c>
      <c r="E42" s="287">
        <v>22</v>
      </c>
      <c r="F42" s="241">
        <f>Table7085[[#This Row],[PRICE]]*0.2</f>
        <v>5.9</v>
      </c>
    </row>
    <row r="43" spans="1:6">
      <c r="A43" s="273" t="s">
        <v>502</v>
      </c>
      <c r="B43" s="77">
        <v>29.5</v>
      </c>
      <c r="C43" s="54"/>
      <c r="D43" s="43">
        <f>Table7085[[#This Row],[QTY ORDERED ]]*Table7085[[#This Row],[PRICE]]</f>
        <v>0</v>
      </c>
      <c r="E43" s="287">
        <v>22</v>
      </c>
      <c r="F43" s="241">
        <f>Table7085[[#This Row],[PRICE]]*0.2</f>
        <v>5.9</v>
      </c>
    </row>
    <row r="44" spans="1:6">
      <c r="A44" s="52" t="s">
        <v>504</v>
      </c>
      <c r="B44" s="77">
        <v>29.5</v>
      </c>
      <c r="C44" s="54"/>
      <c r="D44" s="43"/>
      <c r="E44" s="288"/>
      <c r="F44" s="241">
        <f>Table7085[[#This Row],[PRICE]]*0.2</f>
        <v>5.9</v>
      </c>
    </row>
    <row r="45" spans="1:6">
      <c r="A45" s="52" t="s">
        <v>505</v>
      </c>
      <c r="B45" s="77">
        <v>29.5</v>
      </c>
      <c r="C45" s="54"/>
      <c r="D45" s="43"/>
      <c r="E45" s="288"/>
      <c r="F45" s="241">
        <f>Table7085[[#This Row],[PRICE]]*0.2</f>
        <v>5.9</v>
      </c>
    </row>
    <row r="46" spans="1:6">
      <c r="A46" s="273" t="s">
        <v>933</v>
      </c>
      <c r="B46" s="77">
        <v>29.5</v>
      </c>
      <c r="C46" s="54"/>
      <c r="D46" s="43">
        <f>Table7085[[#This Row],[QTY ORDERED ]]*Table7085[[#This Row],[PRICE]]</f>
        <v>0</v>
      </c>
      <c r="E46" s="287">
        <v>22</v>
      </c>
      <c r="F46" s="241">
        <f>Table7085[[#This Row],[PRICE]]*0.2</f>
        <v>5.9</v>
      </c>
    </row>
    <row r="47" spans="1:6">
      <c r="A47" s="273" t="s">
        <v>506</v>
      </c>
      <c r="B47" s="77">
        <v>29.5</v>
      </c>
      <c r="C47" s="54"/>
      <c r="D47" s="43">
        <f>Table7085[[#This Row],[QTY ORDERED ]]*Table7085[[#This Row],[PRICE]]</f>
        <v>0</v>
      </c>
      <c r="E47" s="287">
        <v>22</v>
      </c>
      <c r="F47" s="241">
        <f>Table7085[[#This Row],[PRICE]]*0.2</f>
        <v>5.9</v>
      </c>
    </row>
    <row r="48" spans="1:6">
      <c r="A48" s="273" t="s">
        <v>507</v>
      </c>
      <c r="B48" s="77">
        <v>29.5</v>
      </c>
      <c r="C48" s="54"/>
      <c r="D48" s="43">
        <f>Table7085[[#This Row],[QTY ORDERED ]]*Table7085[[#This Row],[PRICE]]</f>
        <v>0</v>
      </c>
      <c r="E48" s="287">
        <v>22</v>
      </c>
      <c r="F48" s="241">
        <f>Table7085[[#This Row],[PRICE]]*0.2</f>
        <v>5.9</v>
      </c>
    </row>
    <row r="49" spans="1:6">
      <c r="A49" s="49" t="s">
        <v>566</v>
      </c>
      <c r="B49" s="50"/>
      <c r="C49" s="39"/>
      <c r="D49" s="38"/>
      <c r="E49" s="288"/>
      <c r="F49" s="241">
        <f>Table7085[[#This Row],[PRICE]]*0.2</f>
        <v>0</v>
      </c>
    </row>
    <row r="50" spans="1:6">
      <c r="A50" s="273" t="s">
        <v>555</v>
      </c>
      <c r="B50" s="76">
        <v>29.5</v>
      </c>
      <c r="C50" s="75"/>
      <c r="D50" s="43">
        <f>Table7085[[#This Row],[QTY ORDERED ]]*Table7085[[#This Row],[PRICE]]</f>
        <v>0</v>
      </c>
      <c r="E50" s="291"/>
      <c r="F50" s="241">
        <f>Table7085[[#This Row],[PRICE]]*0.2</f>
        <v>5.9</v>
      </c>
    </row>
    <row r="51" spans="1:6">
      <c r="A51" s="54" t="s">
        <v>1203</v>
      </c>
      <c r="B51" s="73">
        <v>18</v>
      </c>
      <c r="C51" s="54"/>
      <c r="D51" s="46">
        <f>Table7085[[#This Row],[QTY ORDERED ]]*Table7085[[#This Row],[PRICE]]</f>
        <v>0</v>
      </c>
      <c r="E51" s="292"/>
      <c r="F51" s="241"/>
    </row>
    <row r="52" spans="1:6">
      <c r="A52" s="54" t="s">
        <v>1204</v>
      </c>
      <c r="B52" s="73">
        <v>25</v>
      </c>
      <c r="C52" s="54"/>
      <c r="D52" s="46">
        <f>Table7085[[#This Row],[QTY ORDERED ]]*Table7085[[#This Row],[PRICE]]</f>
        <v>0</v>
      </c>
      <c r="E52" s="292"/>
      <c r="F52" s="241"/>
    </row>
    <row r="53" spans="1:6">
      <c r="A53" s="54" t="s">
        <v>1205</v>
      </c>
      <c r="B53" s="73">
        <v>38</v>
      </c>
      <c r="C53" s="54"/>
      <c r="D53" s="46">
        <f>Table7085[[#This Row],[QTY ORDERED ]]*Table7085[[#This Row],[PRICE]]</f>
        <v>0</v>
      </c>
      <c r="E53" s="292"/>
      <c r="F53" s="241"/>
    </row>
    <row r="54" spans="1:6">
      <c r="A54" s="54" t="s">
        <v>1206</v>
      </c>
      <c r="B54" s="73">
        <v>50</v>
      </c>
      <c r="C54" s="54"/>
      <c r="D54" s="46">
        <f>Table7085[[#This Row],[QTY ORDERED ]]*Table7085[[#This Row],[PRICE]]</f>
        <v>0</v>
      </c>
      <c r="E54" s="292"/>
      <c r="F54" s="241"/>
    </row>
    <row r="55" spans="1:6">
      <c r="A55" s="52" t="s">
        <v>494</v>
      </c>
      <c r="B55" s="73">
        <v>29.5</v>
      </c>
      <c r="C55" s="54"/>
      <c r="D55" s="43"/>
      <c r="E55" s="288"/>
      <c r="F55" s="241">
        <f>Table7085[[#This Row],[PRICE]]*0.2</f>
        <v>5.9</v>
      </c>
    </row>
    <row r="56" spans="1:6">
      <c r="A56" s="52" t="s">
        <v>565</v>
      </c>
      <c r="B56" s="76">
        <v>29.5</v>
      </c>
      <c r="C56" s="75"/>
      <c r="D56" s="43"/>
      <c r="E56" s="288"/>
      <c r="F56" s="241">
        <f>Table7085[[#This Row],[PRICE]]*0.2</f>
        <v>5.9</v>
      </c>
    </row>
    <row r="57" spans="1:6">
      <c r="A57" s="273" t="s">
        <v>503</v>
      </c>
      <c r="B57" s="77">
        <v>25</v>
      </c>
      <c r="C57" s="54"/>
      <c r="D57" s="43">
        <f>Table7085[[#This Row],[QTY ORDERED ]]*Table7085[[#This Row],[PRICE]]</f>
        <v>0</v>
      </c>
      <c r="E57" s="287">
        <v>22</v>
      </c>
      <c r="F57" s="241">
        <f>Table7085[[#This Row],[PRICE]]*0.2</f>
        <v>5</v>
      </c>
    </row>
    <row r="58" spans="1:6">
      <c r="A58" s="54" t="s">
        <v>649</v>
      </c>
      <c r="B58" s="73">
        <v>39</v>
      </c>
      <c r="C58" s="54"/>
      <c r="D58" s="43">
        <f>Table7085[[#This Row],[QTY ORDERED ]]*Table7085[[#This Row],[PRICE]]</f>
        <v>0</v>
      </c>
      <c r="E58" s="288"/>
      <c r="F58" s="241">
        <f>Table7085[[#This Row],[PRICE]]*0.2</f>
        <v>7.8000000000000007</v>
      </c>
    </row>
    <row r="59" spans="1:6">
      <c r="A59" s="49" t="s">
        <v>612</v>
      </c>
      <c r="B59" s="71"/>
      <c r="C59" s="72"/>
      <c r="D59" s="61"/>
    </row>
    <row r="60" spans="1:6" s="314" customFormat="1">
      <c r="A60" s="157" t="s">
        <v>1187</v>
      </c>
      <c r="B60" s="328">
        <v>25</v>
      </c>
      <c r="C60" s="136"/>
      <c r="D60" s="307">
        <f>Table7085[[#This Row],[QTY ORDERED ]]*Table7085[[#This Row],[PRICE]]</f>
        <v>0</v>
      </c>
      <c r="E60" s="329"/>
    </row>
    <row r="61" spans="1:6">
      <c r="A61" s="54" t="s">
        <v>1179</v>
      </c>
      <c r="B61" s="73">
        <v>18</v>
      </c>
      <c r="C61" s="41"/>
      <c r="D61" s="46">
        <f>Table7085[[#This Row],[QTY ORDERED ]]*Table7085[[#This Row],[PRICE]]</f>
        <v>0</v>
      </c>
    </row>
    <row r="62" spans="1:6">
      <c r="A62" s="54" t="s">
        <v>1180</v>
      </c>
      <c r="B62" s="73">
        <v>16</v>
      </c>
      <c r="C62" s="41"/>
      <c r="D62" s="46">
        <f>Table7085[[#This Row],[QTY ORDERED ]]*Table7085[[#This Row],[PRICE]]</f>
        <v>0</v>
      </c>
    </row>
    <row r="63" spans="1:6">
      <c r="A63" s="54" t="s">
        <v>1181</v>
      </c>
      <c r="B63" s="73">
        <v>16</v>
      </c>
      <c r="C63" s="41"/>
      <c r="D63" s="46">
        <f>Table7085[[#This Row],[QTY ORDERED ]]*Table7085[[#This Row],[PRICE]]</f>
        <v>0</v>
      </c>
    </row>
    <row r="64" spans="1:6">
      <c r="A64" s="54" t="s">
        <v>1182</v>
      </c>
      <c r="B64" s="73">
        <v>16</v>
      </c>
      <c r="C64" s="41"/>
      <c r="D64" s="46">
        <f>Table7085[[#This Row],[QTY ORDERED ]]*Table7085[[#This Row],[PRICE]]</f>
        <v>0</v>
      </c>
    </row>
    <row r="65" spans="1:5" s="314" customFormat="1">
      <c r="A65" s="157" t="s">
        <v>1392</v>
      </c>
      <c r="B65" s="328">
        <v>9</v>
      </c>
      <c r="C65" s="136"/>
      <c r="D65" s="307">
        <f>Table7085[[#This Row],[QTY ORDERED ]]*Table7085[[#This Row],[PRICE]]</f>
        <v>0</v>
      </c>
      <c r="E65" s="329"/>
    </row>
    <row r="66" spans="1:5" s="314" customFormat="1">
      <c r="A66" s="157" t="s">
        <v>1389</v>
      </c>
      <c r="B66" s="328">
        <v>12</v>
      </c>
      <c r="C66" s="136"/>
      <c r="D66" s="307">
        <f>Table7085[[#This Row],[QTY ORDERED ]]*Table7085[[#This Row],[PRICE]]</f>
        <v>0</v>
      </c>
      <c r="E66" s="329"/>
    </row>
    <row r="67" spans="1:5">
      <c r="A67" s="54" t="s">
        <v>1185</v>
      </c>
      <c r="B67" s="73">
        <v>12</v>
      </c>
      <c r="C67" s="41"/>
      <c r="D67" s="46">
        <f>Table7085[[#This Row],[QTY ORDERED ]]*Table7085[[#This Row],[PRICE]]</f>
        <v>0</v>
      </c>
    </row>
    <row r="68" spans="1:5">
      <c r="A68" s="54" t="s">
        <v>1186</v>
      </c>
      <c r="B68" s="73">
        <v>14</v>
      </c>
      <c r="C68" s="41"/>
      <c r="D68" s="46">
        <f>Table7085[[#This Row],[QTY ORDERED ]]*Table7085[[#This Row],[PRICE]]</f>
        <v>0</v>
      </c>
    </row>
    <row r="69" spans="1:5" s="314" customFormat="1">
      <c r="A69" s="157" t="s">
        <v>1380</v>
      </c>
      <c r="B69" s="328">
        <v>13</v>
      </c>
      <c r="C69" s="136"/>
      <c r="D69" s="307">
        <f>Table7085[[#This Row],[QTY ORDERED ]]*Table7085[[#This Row],[PRICE]]</f>
        <v>0</v>
      </c>
      <c r="E69" s="329"/>
    </row>
    <row r="70" spans="1:5" s="314" customFormat="1">
      <c r="A70" s="157" t="s">
        <v>1207</v>
      </c>
      <c r="B70" s="328">
        <v>12</v>
      </c>
      <c r="C70" s="136"/>
      <c r="D70" s="307">
        <f>Table7085[[#This Row],[QTY ORDERED ]]*Table7085[[#This Row],[PRICE]]</f>
        <v>0</v>
      </c>
      <c r="E70" s="329"/>
    </row>
    <row r="71" spans="1:5">
      <c r="A71" s="54" t="s">
        <v>1191</v>
      </c>
      <c r="B71" s="73">
        <v>15</v>
      </c>
      <c r="C71" s="41"/>
      <c r="D71" s="46">
        <f>Table7085[[#This Row],[QTY ORDERED ]]*Table7085[[#This Row],[PRICE]]</f>
        <v>0</v>
      </c>
    </row>
    <row r="72" spans="1:5" s="314" customFormat="1">
      <c r="A72" s="157" t="s">
        <v>1230</v>
      </c>
      <c r="B72" s="328">
        <v>49</v>
      </c>
      <c r="C72" s="136"/>
      <c r="D72" s="307">
        <f>Table7085[[#This Row],[QTY ORDERED ]]*Table7085[[#This Row],[PRICE]]</f>
        <v>0</v>
      </c>
      <c r="E72" s="329"/>
    </row>
    <row r="73" spans="1:5">
      <c r="A73" s="41" t="s">
        <v>390</v>
      </c>
      <c r="B73" s="76">
        <v>65</v>
      </c>
      <c r="C73" s="48"/>
      <c r="D73" s="46">
        <f>Table7085[[#This Row],[QTY ORDERED ]]*Table7085[[#This Row],[PRICE]]</f>
        <v>0</v>
      </c>
    </row>
    <row r="74" spans="1:5">
      <c r="A74" s="48" t="s">
        <v>391</v>
      </c>
      <c r="B74" s="76">
        <v>65</v>
      </c>
      <c r="C74" s="48"/>
      <c r="D74" s="46">
        <f>Table7085[[#This Row],[PRICE]]*Table7085[[#This Row],[QTY ORDERED ]]</f>
        <v>0</v>
      </c>
    </row>
    <row r="75" spans="1:5" s="9" customFormat="1">
      <c r="A75" s="75" t="s">
        <v>1395</v>
      </c>
      <c r="B75" s="76">
        <v>14</v>
      </c>
      <c r="C75" s="48"/>
      <c r="D75" s="47">
        <f>Table7085[[#This Row],[QTY ORDERED ]]*Table7085[[#This Row],[PRICE]]</f>
        <v>0</v>
      </c>
      <c r="E75" s="330"/>
    </row>
    <row r="76" spans="1:5" s="314" customFormat="1">
      <c r="A76" s="157" t="s">
        <v>1391</v>
      </c>
      <c r="B76" s="328">
        <v>15</v>
      </c>
      <c r="C76" s="136"/>
      <c r="D76" s="307">
        <f>Table7085[[#This Row],[QTY ORDERED ]]*Table7085[[#This Row],[PRICE]]</f>
        <v>0</v>
      </c>
      <c r="E76" s="329"/>
    </row>
    <row r="77" spans="1:5" s="9" customFormat="1">
      <c r="A77" s="75" t="s">
        <v>1396</v>
      </c>
      <c r="B77" s="76">
        <v>13</v>
      </c>
      <c r="C77" s="48"/>
      <c r="D77" s="47">
        <f>Table7085[[#This Row],[QTY ORDERED ]]*Table7085[[#This Row],[PRICE]]</f>
        <v>0</v>
      </c>
      <c r="E77" s="330"/>
    </row>
    <row r="78" spans="1:5" s="314" customFormat="1">
      <c r="A78" s="157" t="s">
        <v>1393</v>
      </c>
      <c r="B78" s="328">
        <v>30</v>
      </c>
      <c r="C78" s="136"/>
      <c r="D78" s="307">
        <f>Table7085[[#This Row],[QTY ORDERED ]]*Table7085[[#This Row],[PRICE]]</f>
        <v>0</v>
      </c>
      <c r="E78" s="329"/>
    </row>
    <row r="79" spans="1:5" s="314" customFormat="1">
      <c r="A79" s="157" t="s">
        <v>1394</v>
      </c>
      <c r="B79" s="328">
        <v>19</v>
      </c>
      <c r="C79" s="136"/>
      <c r="D79" s="307">
        <f>Table7085[[#This Row],[QTY ORDERED ]]*Table7085[[#This Row],[PRICE]]</f>
        <v>0</v>
      </c>
      <c r="E79" s="329"/>
    </row>
    <row r="80" spans="1:5">
      <c r="A80" s="54" t="s">
        <v>1231</v>
      </c>
      <c r="B80" s="73">
        <v>15</v>
      </c>
      <c r="C80" s="41"/>
      <c r="D80" s="46">
        <f>Table7085[[#This Row],[QTY ORDERED ]]*Table7085[[#This Row],[PRICE]]</f>
        <v>0</v>
      </c>
    </row>
    <row r="81" spans="1:5">
      <c r="A81" s="54" t="s">
        <v>1232</v>
      </c>
      <c r="B81" s="73">
        <v>15</v>
      </c>
      <c r="C81" s="41"/>
      <c r="D81" s="46">
        <f>Table7085[[#This Row],[QTY ORDERED ]]*Table7085[[#This Row],[PRICE]]</f>
        <v>0</v>
      </c>
    </row>
    <row r="82" spans="1:5">
      <c r="A82" s="54" t="s">
        <v>1193</v>
      </c>
      <c r="B82" s="73">
        <v>17</v>
      </c>
      <c r="C82" s="41"/>
      <c r="D82" s="46">
        <f>Table7085[[#This Row],[QTY ORDERED ]]*Table7085[[#This Row],[PRICE]]</f>
        <v>0</v>
      </c>
    </row>
    <row r="83" spans="1:5">
      <c r="A83" s="54" t="s">
        <v>1194</v>
      </c>
      <c r="B83" s="73">
        <v>14</v>
      </c>
      <c r="C83" s="41"/>
      <c r="D83" s="46">
        <f>Table7085[[#This Row],[QTY ORDERED ]]*Table7085[[#This Row],[PRICE]]</f>
        <v>0</v>
      </c>
    </row>
    <row r="84" spans="1:5">
      <c r="A84" s="54" t="s">
        <v>1195</v>
      </c>
      <c r="B84" s="73">
        <v>15</v>
      </c>
      <c r="C84" s="41"/>
      <c r="D84" s="46">
        <f>Table7085[[#This Row],[QTY ORDERED ]]*Table7085[[#This Row],[PRICE]]</f>
        <v>0</v>
      </c>
    </row>
    <row r="85" spans="1:5">
      <c r="A85" s="54" t="s">
        <v>1196</v>
      </c>
      <c r="B85" s="73">
        <v>14</v>
      </c>
      <c r="C85" s="41"/>
      <c r="D85" s="46">
        <f>Table7085[[#This Row],[QTY ORDERED ]]*Table7085[[#This Row],[PRICE]]</f>
        <v>0</v>
      </c>
    </row>
    <row r="86" spans="1:5">
      <c r="A86" s="54" t="s">
        <v>1188</v>
      </c>
      <c r="B86" s="73">
        <v>29</v>
      </c>
      <c r="C86" s="41"/>
      <c r="D86" s="46">
        <f>Table7085[[#This Row],[QTY ORDERED ]]*Table7085[[#This Row],[PRICE]]</f>
        <v>0</v>
      </c>
    </row>
    <row r="87" spans="1:5">
      <c r="A87" s="54" t="s">
        <v>1192</v>
      </c>
      <c r="B87" s="73">
        <v>29</v>
      </c>
      <c r="C87" s="41"/>
      <c r="D87" s="46">
        <f>Table7085[[#This Row],[QTY ORDERED ]]*Table7085[[#This Row],[PRICE]]</f>
        <v>0</v>
      </c>
    </row>
    <row r="88" spans="1:5" s="314" customFormat="1">
      <c r="A88" s="136" t="s">
        <v>1183</v>
      </c>
      <c r="B88" s="307">
        <v>13</v>
      </c>
      <c r="C88" s="136"/>
      <c r="D88" s="307">
        <f>Table7085[[#This Row],[QTY ORDERED ]]*Table7085[[#This Row],[PRICE]]</f>
        <v>0</v>
      </c>
      <c r="E88" s="329"/>
    </row>
    <row r="89" spans="1:5">
      <c r="A89" s="41" t="s">
        <v>140</v>
      </c>
      <c r="B89" s="73">
        <v>49</v>
      </c>
      <c r="C89" s="41"/>
      <c r="D89" s="43">
        <f>Table7085[[#This Row],[QTY ORDERED ]]*Table7085[[#This Row],[PRICE]]</f>
        <v>0</v>
      </c>
    </row>
    <row r="90" spans="1:5" s="314" customFormat="1">
      <c r="A90" s="136" t="s">
        <v>1381</v>
      </c>
      <c r="B90" s="328">
        <v>20</v>
      </c>
      <c r="C90" s="136"/>
      <c r="D90" s="307">
        <f>Table7085[[#This Row],[QTY ORDERED ]]*Table7085[[#This Row],[PRICE]]</f>
        <v>0</v>
      </c>
      <c r="E90" s="329"/>
    </row>
    <row r="91" spans="1:5" s="314" customFormat="1">
      <c r="A91" s="136" t="s">
        <v>1184</v>
      </c>
      <c r="B91" s="328">
        <v>42</v>
      </c>
      <c r="C91" s="136"/>
      <c r="D91" s="307">
        <f>Table7085[[#This Row],[QTY ORDERED ]]*Table7085[[#This Row],[PRICE]]</f>
        <v>0</v>
      </c>
      <c r="E91" s="329"/>
    </row>
    <row r="92" spans="1:5">
      <c r="A92" s="41" t="s">
        <v>880</v>
      </c>
      <c r="B92" s="76">
        <v>20</v>
      </c>
      <c r="C92" s="75"/>
      <c r="D92" s="46">
        <f>Table7085[[#This Row],[QTY ORDERED ]]*Table7085[[#This Row],[PRICE]]</f>
        <v>0</v>
      </c>
    </row>
    <row r="93" spans="1:5">
      <c r="A93" s="41" t="s">
        <v>382</v>
      </c>
      <c r="B93" s="76">
        <v>20</v>
      </c>
      <c r="C93" s="75"/>
      <c r="D93" s="46">
        <f>Table7085[[#This Row],[QTY ORDERED ]]*Table7085[[#This Row],[PRICE]]</f>
        <v>0</v>
      </c>
    </row>
    <row r="94" spans="1:5">
      <c r="A94" s="54" t="s">
        <v>655</v>
      </c>
      <c r="B94" s="76">
        <v>20</v>
      </c>
      <c r="C94" s="54"/>
      <c r="D94" s="46">
        <f>Table7085[[#This Row],[QTY ORDERED ]]*Table7085[[#This Row],[PRICE]]</f>
        <v>0</v>
      </c>
    </row>
    <row r="95" spans="1:5">
      <c r="A95" s="75" t="s">
        <v>796</v>
      </c>
      <c r="B95" s="76">
        <v>20</v>
      </c>
      <c r="C95" s="75"/>
      <c r="D95" s="47">
        <f>Table7085[[#This Row],[QTY ORDERED ]]*Table7085[[#This Row],[PRICE]]</f>
        <v>0</v>
      </c>
    </row>
    <row r="96" spans="1:5">
      <c r="A96" s="188" t="s">
        <v>1390</v>
      </c>
      <c r="B96" s="73">
        <v>20</v>
      </c>
      <c r="C96" s="54"/>
      <c r="D96" s="46">
        <f>Table7085[[#This Row],[QTY ORDERED ]]*Table7085[[#This Row],[PRICE]]</f>
        <v>0</v>
      </c>
    </row>
    <row r="97" spans="1:5">
      <c r="A97" s="75" t="s">
        <v>797</v>
      </c>
      <c r="B97" s="73">
        <v>20</v>
      </c>
      <c r="C97" s="54"/>
      <c r="D97" s="47">
        <f>Table7085[[#This Row],[QTY ORDERED ]]*Table7085[[#This Row],[PRICE]]</f>
        <v>0</v>
      </c>
    </row>
    <row r="98" spans="1:5" s="314" customFormat="1">
      <c r="A98" s="157" t="s">
        <v>1208</v>
      </c>
      <c r="B98" s="328">
        <v>14</v>
      </c>
      <c r="C98" s="136"/>
      <c r="D98" s="307">
        <f>Table7085[[#This Row],[QTY ORDERED ]]*Table7085[[#This Row],[PRICE]]</f>
        <v>0</v>
      </c>
      <c r="E98" s="329"/>
    </row>
    <row r="99" spans="1:5" s="314" customFormat="1">
      <c r="A99" s="157" t="s">
        <v>1199</v>
      </c>
      <c r="B99" s="328">
        <v>13</v>
      </c>
      <c r="C99" s="157"/>
      <c r="D99" s="307">
        <f>Table7085[[#This Row],[QTY ORDERED ]]*Table7085[[#This Row],[PRICE]]</f>
        <v>0</v>
      </c>
      <c r="E99" s="329"/>
    </row>
    <row r="100" spans="1:5">
      <c r="A100" s="49" t="s">
        <v>884</v>
      </c>
      <c r="B100" s="50"/>
      <c r="C100" s="59"/>
      <c r="D100" s="38"/>
    </row>
    <row r="101" spans="1:5">
      <c r="A101" s="63" t="s">
        <v>1121</v>
      </c>
      <c r="B101" s="73"/>
      <c r="C101" s="54"/>
      <c r="D101" s="46"/>
    </row>
    <row r="102" spans="1:5">
      <c r="A102" s="78" t="s">
        <v>1331</v>
      </c>
      <c r="B102" s="73">
        <v>20</v>
      </c>
      <c r="C102" s="54"/>
      <c r="D102" s="46">
        <f>Table7085[[#This Row],[QTY ORDERED ]]*Table7085[[#This Row],[PRICE]]</f>
        <v>0</v>
      </c>
    </row>
    <row r="103" spans="1:5">
      <c r="A103" s="78" t="s">
        <v>1332</v>
      </c>
      <c r="B103" s="73">
        <v>49</v>
      </c>
      <c r="C103" s="54"/>
      <c r="D103" s="46">
        <f>Table7085[[#This Row],[QTY ORDERED ]]*Table7085[[#This Row],[PRICE]]</f>
        <v>0</v>
      </c>
    </row>
    <row r="104" spans="1:5">
      <c r="A104" s="78" t="s">
        <v>1333</v>
      </c>
      <c r="B104" s="73">
        <v>76</v>
      </c>
      <c r="C104" s="54"/>
      <c r="D104" s="46">
        <f>Table7085[[#This Row],[QTY ORDERED ]]*Table7085[[#This Row],[PRICE]]</f>
        <v>0</v>
      </c>
    </row>
    <row r="105" spans="1:5">
      <c r="A105" s="52" t="s">
        <v>857</v>
      </c>
      <c r="B105" s="73">
        <v>10</v>
      </c>
      <c r="C105" s="54"/>
      <c r="D105" s="46"/>
    </row>
    <row r="106" spans="1:5">
      <c r="A106" s="52" t="s">
        <v>858</v>
      </c>
      <c r="B106" s="73">
        <v>10</v>
      </c>
      <c r="C106" s="54"/>
      <c r="D106" s="46"/>
    </row>
    <row r="107" spans="1:5">
      <c r="A107" s="52" t="s">
        <v>859</v>
      </c>
      <c r="B107" s="73">
        <v>10</v>
      </c>
      <c r="C107" s="54"/>
      <c r="D107" s="46"/>
    </row>
    <row r="108" spans="1:5">
      <c r="A108" s="54" t="s">
        <v>1077</v>
      </c>
      <c r="B108" s="73">
        <v>8</v>
      </c>
      <c r="C108" s="54"/>
      <c r="D108" s="46">
        <f>Table7085[[#This Row],[QTY ORDERED ]]*Table7085[[#This Row],[PRICE]]</f>
        <v>0</v>
      </c>
    </row>
    <row r="109" spans="1:5">
      <c r="A109" s="54" t="s">
        <v>1075</v>
      </c>
      <c r="B109" s="73">
        <v>8</v>
      </c>
      <c r="C109" s="54"/>
      <c r="D109" s="46">
        <f>Table7085[[#This Row],[QTY ORDERED ]]*Table7085[[#This Row],[PRICE]]</f>
        <v>0</v>
      </c>
    </row>
    <row r="110" spans="1:5">
      <c r="A110" s="54" t="s">
        <v>1076</v>
      </c>
      <c r="B110" s="73">
        <v>8</v>
      </c>
      <c r="C110" s="54"/>
      <c r="D110" s="46">
        <f>Table7085[[#This Row],[QTY ORDERED ]]*Table7085[[#This Row],[PRICE]]</f>
        <v>0</v>
      </c>
    </row>
    <row r="111" spans="1:5">
      <c r="A111" s="75" t="s">
        <v>1145</v>
      </c>
      <c r="B111" s="73">
        <v>34</v>
      </c>
      <c r="C111" s="54"/>
      <c r="D111" s="46">
        <f>Table7085[[#This Row],[QTY ORDERED ]]*Table7085[[#This Row],[PRICE]]</f>
        <v>0</v>
      </c>
    </row>
    <row r="112" spans="1:5">
      <c r="A112" s="75" t="s">
        <v>1122</v>
      </c>
      <c r="B112" s="73">
        <v>34</v>
      </c>
      <c r="C112" s="54"/>
      <c r="D112" s="46">
        <f>Table7085[[#This Row],[QTY ORDERED ]]*Table7085[[#This Row],[PRICE]]</f>
        <v>0</v>
      </c>
    </row>
    <row r="113" spans="1:5">
      <c r="A113" s="75" t="s">
        <v>1123</v>
      </c>
      <c r="B113" s="73">
        <v>34</v>
      </c>
      <c r="C113" s="54"/>
      <c r="D113" s="46">
        <f>Table7085[[#This Row],[QTY ORDERED ]]*Table7085[[#This Row],[PRICE]]</f>
        <v>0</v>
      </c>
    </row>
    <row r="114" spans="1:5">
      <c r="A114" s="75" t="s">
        <v>1124</v>
      </c>
      <c r="B114" s="73">
        <v>34</v>
      </c>
      <c r="C114" s="54"/>
      <c r="D114" s="46">
        <f>Table7085[[#This Row],[QTY ORDERED ]]*Table7085[[#This Row],[PRICE]]</f>
        <v>0</v>
      </c>
    </row>
    <row r="115" spans="1:5">
      <c r="A115" s="54" t="s">
        <v>1125</v>
      </c>
      <c r="B115" s="73">
        <v>34</v>
      </c>
      <c r="C115" s="54"/>
      <c r="D115" s="46">
        <f>Table7085[[#This Row],[QTY ORDERED ]]*Table7085[[#This Row],[PRICE]]</f>
        <v>0</v>
      </c>
    </row>
    <row r="116" spans="1:5">
      <c r="A116" s="52" t="s">
        <v>814</v>
      </c>
      <c r="B116" s="73">
        <v>34</v>
      </c>
      <c r="C116" s="54"/>
      <c r="D116" s="46"/>
    </row>
    <row r="117" spans="1:5">
      <c r="A117" s="63" t="s">
        <v>527</v>
      </c>
      <c r="B117" s="73"/>
      <c r="C117" s="54"/>
      <c r="D117" s="46"/>
    </row>
    <row r="118" spans="1:5" s="314" customFormat="1">
      <c r="A118" s="157" t="s">
        <v>1382</v>
      </c>
      <c r="B118" s="328">
        <v>30</v>
      </c>
      <c r="C118" s="157"/>
      <c r="D118" s="309">
        <f>Table7085[[#This Row],[QTY ORDERED ]]*Table7085[[#This Row],[PRICE]]</f>
        <v>0</v>
      </c>
      <c r="E118" s="329"/>
    </row>
    <row r="119" spans="1:5">
      <c r="A119" s="63" t="s">
        <v>342</v>
      </c>
      <c r="B119" s="73"/>
      <c r="C119" s="54"/>
      <c r="D119" s="43"/>
    </row>
    <row r="120" spans="1:5">
      <c r="A120" s="52" t="s">
        <v>856</v>
      </c>
      <c r="B120" s="74">
        <v>20</v>
      </c>
      <c r="C120" s="52"/>
      <c r="D120" s="43"/>
    </row>
    <row r="121" spans="1:5">
      <c r="A121" s="75" t="s">
        <v>882</v>
      </c>
      <c r="B121" s="73">
        <v>28</v>
      </c>
      <c r="C121" s="54"/>
      <c r="D121" s="43">
        <f>Table7085[[#This Row],[QTY ORDERED ]]*Table7085[[#This Row],[PRICE]]</f>
        <v>0</v>
      </c>
    </row>
    <row r="122" spans="1:5">
      <c r="A122" s="54" t="s">
        <v>881</v>
      </c>
      <c r="B122" s="73">
        <v>23</v>
      </c>
      <c r="C122" s="54"/>
      <c r="D122" s="43">
        <f>Table7085[[#This Row],[QTY ORDERED ]]*Table7085[[#This Row],[PRICE]]</f>
        <v>0</v>
      </c>
    </row>
    <row r="123" spans="1:5">
      <c r="A123" s="63" t="s">
        <v>528</v>
      </c>
      <c r="B123" s="73"/>
      <c r="C123" s="54"/>
      <c r="D123" s="46"/>
    </row>
    <row r="124" spans="1:5">
      <c r="A124" s="75" t="s">
        <v>1156</v>
      </c>
      <c r="B124" s="73">
        <v>20</v>
      </c>
      <c r="C124" s="54"/>
      <c r="D124" s="46">
        <f>Table7085[[#This Row],[PRICE]]*Table7085[[#This Row],[QTY ORDERED ]]</f>
        <v>0</v>
      </c>
    </row>
    <row r="125" spans="1:5">
      <c r="A125" s="75" t="s">
        <v>1157</v>
      </c>
      <c r="B125" s="73">
        <v>20</v>
      </c>
      <c r="C125" s="54"/>
      <c r="D125" s="46">
        <f>Table7085[[#This Row],[PRICE]]*Table7085[[#This Row],[QTY ORDERED ]]</f>
        <v>0</v>
      </c>
    </row>
    <row r="126" spans="1:5">
      <c r="A126" s="54" t="s">
        <v>1158</v>
      </c>
      <c r="B126" s="73">
        <v>20</v>
      </c>
      <c r="C126" s="54"/>
      <c r="D126" s="46">
        <f>Table7085[[#This Row],[QTY ORDERED ]]*Table7085[[#This Row],[PRICE]]</f>
        <v>0</v>
      </c>
    </row>
    <row r="127" spans="1:5">
      <c r="A127" s="54" t="s">
        <v>1159</v>
      </c>
      <c r="B127" s="73">
        <v>20</v>
      </c>
      <c r="C127" s="54"/>
      <c r="D127" s="46">
        <f>Table7085[[#This Row],[QTY ORDERED ]]*Table7085[[#This Row],[PRICE]]</f>
        <v>0</v>
      </c>
    </row>
    <row r="128" spans="1:5">
      <c r="A128" s="52" t="s">
        <v>86</v>
      </c>
      <c r="B128" s="73">
        <v>20</v>
      </c>
      <c r="C128" s="54"/>
      <c r="D128" s="43"/>
    </row>
    <row r="129" spans="1:5">
      <c r="A129" s="49" t="s">
        <v>883</v>
      </c>
      <c r="B129" s="50"/>
      <c r="C129" s="59"/>
      <c r="D129" s="38"/>
    </row>
    <row r="130" spans="1:5">
      <c r="A130" s="63" t="s">
        <v>813</v>
      </c>
      <c r="B130" s="73"/>
      <c r="C130" s="54"/>
      <c r="D130" s="46"/>
    </row>
    <row r="131" spans="1:5">
      <c r="A131" s="41" t="s">
        <v>1055</v>
      </c>
      <c r="B131" s="73">
        <v>29</v>
      </c>
      <c r="C131" s="54"/>
      <c r="D131" s="46">
        <f>Table7085[[#This Row],[QTY ORDERED ]]*Table7085[[#This Row],[PRICE]]</f>
        <v>0</v>
      </c>
    </row>
    <row r="132" spans="1:5">
      <c r="A132" s="41" t="s">
        <v>1056</v>
      </c>
      <c r="B132" s="73">
        <v>35</v>
      </c>
      <c r="C132" s="54"/>
      <c r="D132" s="46">
        <f>Table7085[[#This Row],[QTY ORDERED ]]*Table7085[[#This Row],[PRICE]]</f>
        <v>0</v>
      </c>
    </row>
    <row r="133" spans="1:5">
      <c r="A133" s="75" t="s">
        <v>1120</v>
      </c>
      <c r="B133" s="73">
        <v>125</v>
      </c>
      <c r="C133" s="54"/>
      <c r="D133" s="46">
        <f>Table7085[[#This Row],[QTY ORDERED ]]*Table7085[[#This Row],[PRICE]]</f>
        <v>0</v>
      </c>
    </row>
    <row r="134" spans="1:5">
      <c r="A134" s="54" t="s">
        <v>508</v>
      </c>
      <c r="B134" s="73">
        <v>59</v>
      </c>
      <c r="C134" s="54"/>
      <c r="D134" s="43">
        <f>Table7085[[#This Row],[QTY ORDERED ]]*Table7085[[#This Row],[PRICE]]</f>
        <v>0</v>
      </c>
    </row>
    <row r="135" spans="1:5">
      <c r="A135" s="187" t="s">
        <v>520</v>
      </c>
      <c r="B135" s="73"/>
      <c r="C135" s="54"/>
      <c r="D135" s="46"/>
    </row>
    <row r="136" spans="1:5" s="314" customFormat="1">
      <c r="A136" s="157" t="s">
        <v>1383</v>
      </c>
      <c r="B136" s="328">
        <v>30</v>
      </c>
      <c r="C136" s="157"/>
      <c r="D136" s="307"/>
      <c r="E136" s="329"/>
    </row>
    <row r="137" spans="1:5" s="314" customFormat="1">
      <c r="A137" s="157" t="s">
        <v>1317</v>
      </c>
      <c r="B137" s="328">
        <v>49</v>
      </c>
      <c r="C137" s="157"/>
      <c r="D137" s="307">
        <f>Table7085[[#This Row],[QTY ORDERED ]]*Table7085[[#This Row],[PRICE]]</f>
        <v>0</v>
      </c>
      <c r="E137" s="329"/>
    </row>
    <row r="138" spans="1:5" s="314" customFormat="1">
      <c r="A138" s="157" t="s">
        <v>521</v>
      </c>
      <c r="B138" s="328">
        <v>10</v>
      </c>
      <c r="C138" s="157"/>
      <c r="D138" s="307">
        <f>Table7085[[#This Row],[QTY ORDERED ]]*Table7085[[#This Row],[PRICE]]</f>
        <v>0</v>
      </c>
      <c r="E138" s="329"/>
    </row>
    <row r="139" spans="1:5">
      <c r="A139" s="75" t="s">
        <v>1119</v>
      </c>
      <c r="B139" s="73">
        <v>10</v>
      </c>
      <c r="C139" s="54"/>
      <c r="D139" s="46">
        <f>Table7085[[#This Row],[QTY ORDERED ]]*Table7085[[#This Row],[PRICE]]</f>
        <v>0</v>
      </c>
      <c r="E139" s="293"/>
    </row>
    <row r="140" spans="1:5">
      <c r="A140" s="75" t="s">
        <v>522</v>
      </c>
      <c r="B140" s="73">
        <v>10</v>
      </c>
      <c r="C140" s="54"/>
      <c r="D140" s="46">
        <f>Table7085[[#This Row],[QTY ORDERED ]]*Table7085[[#This Row],[PRICE]]</f>
        <v>0</v>
      </c>
      <c r="E140" s="293"/>
    </row>
    <row r="141" spans="1:5" s="314" customFormat="1">
      <c r="A141" s="157" t="s">
        <v>523</v>
      </c>
      <c r="B141" s="328">
        <v>10</v>
      </c>
      <c r="C141" s="157"/>
      <c r="D141" s="307">
        <f>Table7085[[#This Row],[QTY ORDERED ]]*Table7085[[#This Row],[PRICE]]</f>
        <v>0</v>
      </c>
      <c r="E141" s="329"/>
    </row>
    <row r="142" spans="1:5" s="314" customFormat="1">
      <c r="A142" s="157" t="s">
        <v>524</v>
      </c>
      <c r="B142" s="328">
        <v>10</v>
      </c>
      <c r="C142" s="157"/>
      <c r="D142" s="307">
        <f>Table7085[[#This Row],[QTY ORDERED ]]*Table7085[[#This Row],[PRICE]]</f>
        <v>0</v>
      </c>
      <c r="E142" s="329"/>
    </row>
    <row r="143" spans="1:5" s="314" customFormat="1">
      <c r="A143" s="157" t="s">
        <v>509</v>
      </c>
      <c r="B143" s="328">
        <v>20</v>
      </c>
      <c r="C143" s="157"/>
      <c r="D143" s="307"/>
      <c r="E143" s="329"/>
    </row>
    <row r="144" spans="1:5" s="314" customFormat="1">
      <c r="A144" s="157" t="s">
        <v>510</v>
      </c>
      <c r="B144" s="328">
        <v>20</v>
      </c>
      <c r="C144" s="157"/>
      <c r="D144" s="307">
        <f>Table7085[[#This Row],[QTY ORDERED ]]*Table7085[[#This Row],[PRICE]]</f>
        <v>0</v>
      </c>
      <c r="E144" s="329"/>
    </row>
    <row r="145" spans="1:5" s="314" customFormat="1">
      <c r="A145" s="157" t="s">
        <v>511</v>
      </c>
      <c r="B145" s="328">
        <v>20</v>
      </c>
      <c r="C145" s="157"/>
      <c r="D145" s="307">
        <f>Table7085[[#This Row],[QTY ORDERED ]]*Table7085[[#This Row],[PRICE]]</f>
        <v>0</v>
      </c>
      <c r="E145" s="329"/>
    </row>
    <row r="146" spans="1:5" s="314" customFormat="1">
      <c r="A146" s="157" t="s">
        <v>512</v>
      </c>
      <c r="B146" s="328">
        <v>20</v>
      </c>
      <c r="C146" s="157"/>
      <c r="D146" s="307">
        <f>Table7085[[#This Row],[QTY ORDERED ]]*Table7085[[#This Row],[PRICE]]</f>
        <v>0</v>
      </c>
      <c r="E146" s="329"/>
    </row>
    <row r="147" spans="1:5" s="314" customFormat="1">
      <c r="A147" s="157" t="s">
        <v>513</v>
      </c>
      <c r="B147" s="328">
        <v>20</v>
      </c>
      <c r="C147" s="157"/>
      <c r="D147" s="307"/>
      <c r="E147" s="329"/>
    </row>
    <row r="148" spans="1:5" s="314" customFormat="1">
      <c r="A148" s="157" t="s">
        <v>514</v>
      </c>
      <c r="B148" s="328">
        <v>20</v>
      </c>
      <c r="C148" s="157"/>
      <c r="D148" s="307">
        <f>Table7085[[#This Row],[QTY ORDERED ]]*Table7085[[#This Row],[PRICE]]</f>
        <v>0</v>
      </c>
      <c r="E148" s="329"/>
    </row>
    <row r="149" spans="1:5" s="314" customFormat="1">
      <c r="A149" s="157" t="s">
        <v>515</v>
      </c>
      <c r="B149" s="328">
        <v>20</v>
      </c>
      <c r="C149" s="157"/>
      <c r="D149" s="307"/>
      <c r="E149" s="329"/>
    </row>
    <row r="150" spans="1:5" s="314" customFormat="1">
      <c r="A150" s="157" t="s">
        <v>519</v>
      </c>
      <c r="B150" s="328">
        <v>20</v>
      </c>
      <c r="C150" s="157"/>
      <c r="D150" s="307"/>
      <c r="E150" s="329"/>
    </row>
    <row r="151" spans="1:5" s="314" customFormat="1">
      <c r="A151" s="157" t="s">
        <v>547</v>
      </c>
      <c r="B151" s="328">
        <v>25</v>
      </c>
      <c r="C151" s="157"/>
      <c r="D151" s="307">
        <f>Table7085[[#This Row],[QTY ORDERED ]]*Table7085[[#This Row],[PRICE]]</f>
        <v>0</v>
      </c>
      <c r="E151" s="329"/>
    </row>
    <row r="152" spans="1:5" s="314" customFormat="1">
      <c r="A152" s="157" t="s">
        <v>544</v>
      </c>
      <c r="B152" s="328">
        <v>25</v>
      </c>
      <c r="C152" s="157"/>
      <c r="D152" s="307"/>
      <c r="E152" s="329"/>
    </row>
    <row r="153" spans="1:5" s="9" customFormat="1">
      <c r="A153" s="75" t="s">
        <v>545</v>
      </c>
      <c r="B153" s="76">
        <v>25</v>
      </c>
      <c r="C153" s="75"/>
      <c r="D153" s="47">
        <f>Table7085[[#This Row],[QTY ORDERED ]]*Table7085[[#This Row],[PRICE]]</f>
        <v>0</v>
      </c>
      <c r="E153" s="330"/>
    </row>
    <row r="154" spans="1:5" s="314" customFormat="1">
      <c r="A154" s="157" t="s">
        <v>546</v>
      </c>
      <c r="B154" s="328">
        <v>25</v>
      </c>
      <c r="C154" s="157"/>
      <c r="D154" s="307">
        <f>Table7085[[#This Row],[QTY ORDERED ]]*Table7085[[#This Row],[PRICE]]</f>
        <v>0</v>
      </c>
      <c r="E154" s="329"/>
    </row>
    <row r="155" spans="1:5" s="314" customFormat="1">
      <c r="A155" s="157" t="s">
        <v>538</v>
      </c>
      <c r="B155" s="328">
        <v>25</v>
      </c>
      <c r="C155" s="157"/>
      <c r="D155" s="307">
        <f>Table7085[[#This Row],[QTY ORDERED ]]*Table7085[[#This Row],[PRICE]]</f>
        <v>0</v>
      </c>
      <c r="E155" s="329"/>
    </row>
    <row r="156" spans="1:5" s="314" customFormat="1">
      <c r="A156" s="157" t="s">
        <v>586</v>
      </c>
      <c r="B156" s="328">
        <v>25</v>
      </c>
      <c r="C156" s="157"/>
      <c r="D156" s="307"/>
      <c r="E156" s="329"/>
    </row>
    <row r="157" spans="1:5">
      <c r="A157" s="63" t="s">
        <v>525</v>
      </c>
      <c r="B157" s="73"/>
      <c r="C157" s="54"/>
      <c r="D157" s="46"/>
    </row>
    <row r="158" spans="1:5">
      <c r="A158" s="54" t="s">
        <v>516</v>
      </c>
      <c r="B158" s="73">
        <v>30</v>
      </c>
      <c r="C158" s="54"/>
      <c r="D158" s="46">
        <f>Table7085[[#This Row],[QTY ORDERED ]]*Table7085[[#This Row],[PRICE]]</f>
        <v>0</v>
      </c>
    </row>
    <row r="159" spans="1:5">
      <c r="A159" s="54" t="s">
        <v>517</v>
      </c>
      <c r="B159" s="73">
        <v>30</v>
      </c>
      <c r="C159" s="54"/>
      <c r="D159" s="46">
        <f>Table7085[[#This Row],[QTY ORDERED ]]*Table7085[[#This Row],[PRICE]]</f>
        <v>0</v>
      </c>
    </row>
    <row r="160" spans="1:5">
      <c r="A160" s="54" t="s">
        <v>518</v>
      </c>
      <c r="B160" s="73">
        <v>25</v>
      </c>
      <c r="C160" s="54"/>
      <c r="D160" s="46">
        <f>Table7085[[#This Row],[QTY ORDERED ]]*Table7085[[#This Row],[PRICE]]</f>
        <v>0</v>
      </c>
    </row>
    <row r="161" spans="1:5" ht="36">
      <c r="A161" s="186" t="s">
        <v>650</v>
      </c>
      <c r="B161" s="73">
        <v>32</v>
      </c>
      <c r="C161" s="54"/>
      <c r="D161" s="46">
        <f>Table7085[[#This Row],[QTY ORDERED ]]*Table7085[[#This Row],[PRICE]]</f>
        <v>0</v>
      </c>
    </row>
    <row r="162" spans="1:5" ht="36">
      <c r="A162" s="186" t="s">
        <v>651</v>
      </c>
      <c r="B162" s="73">
        <v>32</v>
      </c>
      <c r="C162" s="54"/>
      <c r="D162" s="46">
        <f>Table7085[[#This Row],[QTY ORDERED ]]*Table7085[[#This Row],[PRICE]]</f>
        <v>0</v>
      </c>
    </row>
    <row r="163" spans="1:5">
      <c r="A163" s="63" t="s">
        <v>351</v>
      </c>
      <c r="B163" s="73"/>
      <c r="C163" s="42"/>
      <c r="D163" s="43"/>
    </row>
    <row r="164" spans="1:5" s="314" customFormat="1">
      <c r="A164" s="331" t="s">
        <v>927</v>
      </c>
      <c r="B164" s="328">
        <v>35</v>
      </c>
      <c r="C164" s="306"/>
      <c r="D164" s="309">
        <f>Table7085[[#This Row],[PRICE]]*Table7085[[#This Row],[QTY ORDERED ]]</f>
        <v>0</v>
      </c>
      <c r="E164" s="329"/>
    </row>
    <row r="165" spans="1:5">
      <c r="A165" s="41" t="s">
        <v>383</v>
      </c>
      <c r="B165" s="73">
        <v>356</v>
      </c>
      <c r="C165" s="41"/>
      <c r="D165" s="46">
        <f>Table7085[[#This Row],[QTY ORDERED ]]*Table7085[[#This Row],[PRICE]]</f>
        <v>0</v>
      </c>
    </row>
    <row r="166" spans="1:5">
      <c r="A166" s="41" t="s">
        <v>37</v>
      </c>
      <c r="B166" s="74">
        <v>32.5</v>
      </c>
      <c r="C166" s="41"/>
      <c r="D166" s="46">
        <f>Table7085[[#This Row],[PRICE]]*Table7085[[#This Row],[QTY ORDERED ]]</f>
        <v>0</v>
      </c>
    </row>
    <row r="167" spans="1:5">
      <c r="A167" s="41" t="s">
        <v>38</v>
      </c>
      <c r="B167" s="74">
        <v>32.5</v>
      </c>
      <c r="C167" s="41"/>
      <c r="D167" s="46">
        <f>Table7085[[#This Row],[PRICE]]*Table7085[[#This Row],[QTY ORDERED ]]</f>
        <v>0</v>
      </c>
    </row>
    <row r="168" spans="1:5">
      <c r="A168" s="63" t="s">
        <v>526</v>
      </c>
      <c r="B168" s="74"/>
      <c r="C168" s="41"/>
      <c r="D168" s="46"/>
    </row>
    <row r="169" spans="1:5" s="314" customFormat="1">
      <c r="A169" s="136" t="s">
        <v>1384</v>
      </c>
      <c r="B169" s="328">
        <v>45</v>
      </c>
      <c r="C169" s="136"/>
      <c r="D169" s="307"/>
      <c r="E169" s="329"/>
    </row>
    <row r="170" spans="1:5" s="314" customFormat="1">
      <c r="A170" s="136" t="s">
        <v>1385</v>
      </c>
      <c r="B170" s="328">
        <v>45</v>
      </c>
      <c r="C170" s="136"/>
      <c r="D170" s="307"/>
      <c r="E170" s="329"/>
    </row>
    <row r="171" spans="1:5" s="314" customFormat="1">
      <c r="A171" s="136" t="s">
        <v>1386</v>
      </c>
      <c r="B171" s="328">
        <v>45</v>
      </c>
      <c r="C171" s="136"/>
      <c r="D171" s="307"/>
      <c r="E171" s="329"/>
    </row>
    <row r="172" spans="1:5" s="314" customFormat="1">
      <c r="A172" s="136" t="s">
        <v>1387</v>
      </c>
      <c r="B172" s="328">
        <v>45</v>
      </c>
      <c r="C172" s="136"/>
      <c r="D172" s="307"/>
      <c r="E172" s="329"/>
    </row>
    <row r="173" spans="1:5" s="314" customFormat="1">
      <c r="A173" s="136" t="s">
        <v>1388</v>
      </c>
      <c r="B173" s="328">
        <v>45</v>
      </c>
      <c r="C173" s="136"/>
      <c r="D173" s="307"/>
      <c r="E173" s="329"/>
    </row>
    <row r="174" spans="1:5">
      <c r="A174" s="54"/>
      <c r="B174" s="445" t="s">
        <v>149</v>
      </c>
      <c r="C174" s="445"/>
      <c r="D174" s="60">
        <f>SUM(Table7085[TOTAL])</f>
        <v>0</v>
      </c>
    </row>
    <row r="175" spans="1:5">
      <c r="A175" s="2"/>
      <c r="B175" s="29"/>
      <c r="C175" s="2"/>
      <c r="D175" s="22"/>
    </row>
    <row r="176" spans="1:5">
      <c r="A176" s="2"/>
      <c r="B176" s="29"/>
      <c r="C176" s="2"/>
      <c r="D176" s="22"/>
    </row>
    <row r="177" spans="1:4">
      <c r="A177" s="2"/>
      <c r="B177" s="29"/>
      <c r="C177" s="2"/>
      <c r="D177" s="22"/>
    </row>
    <row r="178" spans="1:4">
      <c r="A178" s="2"/>
      <c r="B178" s="29"/>
      <c r="C178" s="2"/>
      <c r="D178" s="22"/>
    </row>
    <row r="179" spans="1:4">
      <c r="A179" s="2"/>
      <c r="B179" s="29"/>
      <c r="C179" s="2"/>
      <c r="D179" s="22"/>
    </row>
    <row r="180" spans="1:4">
      <c r="A180" s="2"/>
      <c r="B180" s="29"/>
      <c r="C180" s="2"/>
      <c r="D180" s="22"/>
    </row>
    <row r="181" spans="1:4">
      <c r="A181" s="2"/>
      <c r="B181" s="29"/>
      <c r="C181" s="2"/>
      <c r="D181" s="22"/>
    </row>
    <row r="182" spans="1:4">
      <c r="A182" s="2"/>
      <c r="B182" s="29"/>
      <c r="C182" s="2"/>
      <c r="D182" s="22"/>
    </row>
    <row r="183" spans="1:4">
      <c r="A183" s="2"/>
      <c r="B183" s="29"/>
      <c r="C183" s="2"/>
      <c r="D183" s="22"/>
    </row>
    <row r="184" spans="1:4">
      <c r="A184" s="2"/>
      <c r="B184" s="29"/>
      <c r="C184" s="2"/>
      <c r="D184" s="22"/>
    </row>
    <row r="185" spans="1:4">
      <c r="A185" s="2"/>
      <c r="B185" s="29"/>
      <c r="C185" s="2"/>
      <c r="D185" s="22"/>
    </row>
    <row r="186" spans="1:4">
      <c r="A186" s="2"/>
      <c r="B186" s="29"/>
      <c r="C186" s="2"/>
      <c r="D186" s="22"/>
    </row>
    <row r="187" spans="1:4">
      <c r="A187" s="2"/>
      <c r="B187" s="29"/>
      <c r="C187" s="2"/>
      <c r="D187" s="22"/>
    </row>
    <row r="188" spans="1:4">
      <c r="A188" s="2"/>
      <c r="B188" s="29"/>
      <c r="C188" s="2"/>
      <c r="D188" s="22"/>
    </row>
    <row r="189" spans="1:4">
      <c r="A189" s="2"/>
      <c r="B189" s="29"/>
      <c r="C189" s="2"/>
      <c r="D189" s="22"/>
    </row>
    <row r="190" spans="1:4">
      <c r="A190" s="2"/>
      <c r="B190" s="29"/>
      <c r="C190" s="2"/>
      <c r="D190" s="22"/>
    </row>
    <row r="191" spans="1:4">
      <c r="A191" s="2"/>
      <c r="B191" s="29"/>
      <c r="C191" s="2"/>
      <c r="D191" s="22"/>
    </row>
    <row r="192" spans="1:4">
      <c r="A192" s="2"/>
      <c r="B192" s="29"/>
      <c r="C192" s="2"/>
      <c r="D192" s="22"/>
    </row>
    <row r="193" spans="1:4">
      <c r="A193" s="2"/>
      <c r="B193" s="29"/>
      <c r="C193" s="2"/>
      <c r="D193" s="22"/>
    </row>
    <row r="194" spans="1:4">
      <c r="A194" s="2"/>
      <c r="B194" s="29"/>
      <c r="C194" s="2"/>
      <c r="D194" s="22"/>
    </row>
    <row r="195" spans="1:4">
      <c r="A195" s="2"/>
      <c r="B195" s="29"/>
      <c r="C195" s="2"/>
      <c r="D195" s="22"/>
    </row>
    <row r="196" spans="1:4">
      <c r="A196" s="2"/>
      <c r="B196" s="29"/>
      <c r="C196" s="2"/>
      <c r="D196" s="22"/>
    </row>
    <row r="197" spans="1:4">
      <c r="A197" s="2"/>
      <c r="B197" s="29"/>
      <c r="C197" s="2"/>
      <c r="D197" s="22"/>
    </row>
    <row r="198" spans="1:4">
      <c r="A198" s="2"/>
      <c r="B198" s="29"/>
      <c r="C198" s="2"/>
      <c r="D198" s="22"/>
    </row>
    <row r="199" spans="1:4">
      <c r="A199" s="2"/>
      <c r="B199" s="29"/>
      <c r="C199" s="2"/>
      <c r="D199" s="22"/>
    </row>
    <row r="200" spans="1:4">
      <c r="A200" s="2"/>
      <c r="B200" s="29"/>
      <c r="C200" s="2"/>
      <c r="D200" s="22"/>
    </row>
    <row r="201" spans="1:4">
      <c r="A201" s="2"/>
      <c r="B201" s="29"/>
      <c r="C201" s="2"/>
      <c r="D201" s="22"/>
    </row>
    <row r="202" spans="1:4">
      <c r="A202" s="2"/>
      <c r="B202" s="29"/>
      <c r="C202" s="2"/>
      <c r="D202" s="22"/>
    </row>
    <row r="203" spans="1:4">
      <c r="A203" s="2"/>
      <c r="B203" s="29"/>
      <c r="C203" s="2"/>
      <c r="D203" s="22"/>
    </row>
    <row r="204" spans="1:4">
      <c r="A204" s="2"/>
      <c r="B204" s="29"/>
      <c r="C204" s="2"/>
      <c r="D204" s="22"/>
    </row>
    <row r="205" spans="1:4">
      <c r="A205" s="2"/>
      <c r="B205" s="29"/>
      <c r="C205" s="2"/>
      <c r="D205" s="22"/>
    </row>
    <row r="206" spans="1:4">
      <c r="A206" s="2"/>
      <c r="B206" s="29"/>
      <c r="C206" s="2"/>
      <c r="D206" s="22"/>
    </row>
    <row r="207" spans="1:4">
      <c r="A207" s="2"/>
      <c r="B207" s="29"/>
      <c r="C207" s="2"/>
      <c r="D207" s="22"/>
    </row>
    <row r="208" spans="1:4">
      <c r="A208" s="2"/>
      <c r="B208" s="29"/>
      <c r="C208" s="2"/>
      <c r="D208" s="22"/>
    </row>
    <row r="209" spans="1:4">
      <c r="A209" s="2"/>
      <c r="B209" s="29"/>
      <c r="C209" s="2"/>
      <c r="D209" s="22"/>
    </row>
    <row r="210" spans="1:4">
      <c r="A210" s="2"/>
      <c r="B210" s="29"/>
      <c r="C210" s="2"/>
      <c r="D210" s="22"/>
    </row>
    <row r="211" spans="1:4">
      <c r="A211" s="2"/>
      <c r="B211" s="29"/>
      <c r="C211" s="2"/>
      <c r="D211" s="22"/>
    </row>
    <row r="212" spans="1:4">
      <c r="A212" s="2"/>
      <c r="B212" s="29"/>
      <c r="C212" s="2"/>
      <c r="D212" s="22"/>
    </row>
    <row r="213" spans="1:4">
      <c r="A213" s="2"/>
      <c r="B213" s="29"/>
      <c r="C213" s="2"/>
      <c r="D213" s="22"/>
    </row>
    <row r="214" spans="1:4">
      <c r="A214" s="2"/>
      <c r="B214" s="29"/>
      <c r="C214" s="2"/>
      <c r="D214" s="22"/>
    </row>
    <row r="215" spans="1:4">
      <c r="A215" s="2"/>
      <c r="B215" s="29"/>
      <c r="C215" s="2"/>
      <c r="D215" s="22"/>
    </row>
    <row r="216" spans="1:4">
      <c r="A216" s="2"/>
      <c r="B216" s="29"/>
      <c r="C216" s="2"/>
      <c r="D216" s="22"/>
    </row>
    <row r="217" spans="1:4">
      <c r="A217" s="2"/>
      <c r="B217" s="29"/>
      <c r="C217" s="2"/>
      <c r="D217" s="22"/>
    </row>
    <row r="218" spans="1:4">
      <c r="A218" s="2"/>
      <c r="B218" s="29"/>
      <c r="C218" s="2"/>
      <c r="D218" s="22"/>
    </row>
    <row r="219" spans="1:4">
      <c r="A219" s="2"/>
      <c r="B219" s="29"/>
      <c r="C219" s="2"/>
      <c r="D219" s="22"/>
    </row>
    <row r="220" spans="1:4">
      <c r="A220" s="2"/>
      <c r="B220" s="29"/>
    </row>
    <row r="221" spans="1:4">
      <c r="A221" s="2"/>
      <c r="B221" s="29"/>
    </row>
    <row r="222" spans="1:4">
      <c r="A222" s="2"/>
      <c r="B222" s="29"/>
    </row>
    <row r="223" spans="1:4">
      <c r="A223" s="2"/>
      <c r="B223" s="29"/>
    </row>
    <row r="224" spans="1:4">
      <c r="A224" s="2"/>
      <c r="B224" s="29"/>
    </row>
    <row r="225" spans="1:2">
      <c r="A225" s="2"/>
      <c r="B225" s="29"/>
    </row>
    <row r="226" spans="1:2">
      <c r="A226" s="2"/>
      <c r="B226" s="29"/>
    </row>
    <row r="227" spans="1:2">
      <c r="A227" s="2"/>
      <c r="B227" s="29"/>
    </row>
    <row r="228" spans="1:2">
      <c r="A228" s="2"/>
      <c r="B228" s="29"/>
    </row>
    <row r="229" spans="1:2">
      <c r="A229" s="2"/>
      <c r="B229" s="29"/>
    </row>
    <row r="230" spans="1:2">
      <c r="A230" s="2"/>
      <c r="B230" s="29"/>
    </row>
    <row r="231" spans="1:2">
      <c r="A231" s="2"/>
      <c r="B231" s="29"/>
    </row>
    <row r="232" spans="1:2">
      <c r="A232" s="2"/>
      <c r="B232" s="29"/>
    </row>
    <row r="233" spans="1:2">
      <c r="A233" s="2"/>
      <c r="B233" s="29"/>
    </row>
    <row r="234" spans="1:2">
      <c r="A234" s="2"/>
      <c r="B234" s="29"/>
    </row>
    <row r="235" spans="1:2">
      <c r="A235" s="2"/>
      <c r="B235" s="29"/>
    </row>
    <row r="236" spans="1:2">
      <c r="A236" s="2"/>
      <c r="B236" s="29"/>
    </row>
    <row r="237" spans="1:2">
      <c r="A237" s="2"/>
      <c r="B237" s="29"/>
    </row>
    <row r="238" spans="1:2">
      <c r="A238" s="2"/>
      <c r="B238" s="29"/>
    </row>
    <row r="239" spans="1:2">
      <c r="A239" s="2"/>
      <c r="B239" s="29"/>
    </row>
    <row r="240" spans="1:2">
      <c r="A240" s="2"/>
      <c r="B240" s="29"/>
    </row>
    <row r="241" spans="1:2">
      <c r="A241" s="2"/>
      <c r="B241" s="29"/>
    </row>
    <row r="242" spans="1:2">
      <c r="A242" s="2"/>
      <c r="B242" s="29"/>
    </row>
    <row r="243" spans="1:2">
      <c r="A243" s="2"/>
      <c r="B243" s="29"/>
    </row>
    <row r="244" spans="1:2">
      <c r="A244" s="2"/>
      <c r="B244" s="29"/>
    </row>
    <row r="245" spans="1:2">
      <c r="A245" s="2"/>
      <c r="B245" s="29"/>
    </row>
    <row r="246" spans="1:2">
      <c r="A246" s="2"/>
      <c r="B246" s="29"/>
    </row>
    <row r="247" spans="1:2">
      <c r="A247" s="2"/>
      <c r="B247" s="29"/>
    </row>
    <row r="248" spans="1:2">
      <c r="A248" s="2"/>
      <c r="B248" s="29"/>
    </row>
    <row r="249" spans="1:2">
      <c r="A249" s="2"/>
      <c r="B249" s="29"/>
    </row>
  </sheetData>
  <mergeCells count="2">
    <mergeCell ref="A1:D4"/>
    <mergeCell ref="B174:C174"/>
  </mergeCells>
  <phoneticPr fontId="6" type="noConversion"/>
  <pageMargins left="0.25" right="0.25" top="0.75" bottom="0.75" header="0.3" footer="0.3"/>
  <pageSetup paperSize="9" scale="50" fitToHeight="4" orientation="portrait" horizontalDpi="0" verticalDpi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012FC-C988-314B-86FE-E89D61F0F181}">
  <sheetPr>
    <tabColor rgb="FFFFFF00"/>
    <pageSetUpPr fitToPage="1"/>
  </sheetPr>
  <dimension ref="A1:G119"/>
  <sheetViews>
    <sheetView topLeftCell="A36" zoomScale="118" workbookViewId="0">
      <selection activeCell="A5" sqref="A5:XFD5"/>
    </sheetView>
  </sheetViews>
  <sheetFormatPr baseColWidth="10" defaultColWidth="10.7109375" defaultRowHeight="14.25"/>
  <cols>
    <col min="1" max="1" width="93.28515625" style="1" bestFit="1" customWidth="1"/>
    <col min="2" max="2" width="11.7109375" style="159" bestFit="1" customWidth="1"/>
    <col min="3" max="3" width="12.140625" style="27" bestFit="1" customWidth="1"/>
    <col min="4" max="4" width="14.7109375" style="1" bestFit="1" customWidth="1"/>
    <col min="5" max="5" width="10.7109375" style="23" bestFit="1" customWidth="1"/>
    <col min="6" max="16384" width="10.7109375" style="1"/>
  </cols>
  <sheetData>
    <row r="1" spans="1:7" ht="15" customHeight="1">
      <c r="A1" s="439" t="s">
        <v>48</v>
      </c>
      <c r="B1" s="440"/>
      <c r="C1" s="440"/>
      <c r="D1" s="440"/>
      <c r="E1" s="440"/>
    </row>
    <row r="2" spans="1:7" ht="15" customHeight="1">
      <c r="A2" s="439"/>
      <c r="B2" s="440"/>
      <c r="C2" s="440"/>
      <c r="D2" s="440"/>
      <c r="E2" s="440"/>
    </row>
    <row r="3" spans="1:7" ht="15" customHeight="1">
      <c r="A3" s="439"/>
      <c r="B3" s="440"/>
      <c r="C3" s="440"/>
      <c r="D3" s="440"/>
      <c r="E3" s="440"/>
    </row>
    <row r="4" spans="1:7" ht="15" customHeight="1" thickBot="1">
      <c r="A4" s="439"/>
      <c r="B4" s="440"/>
      <c r="C4" s="440"/>
      <c r="D4" s="440"/>
      <c r="E4" s="440"/>
    </row>
    <row r="5" spans="1:7" ht="30" customHeight="1" thickBot="1">
      <c r="A5" s="443" t="s">
        <v>435</v>
      </c>
      <c r="B5" s="444"/>
      <c r="C5" s="257">
        <f>'RECAP ORDER '!E9</f>
        <v>9</v>
      </c>
      <c r="D5" s="258">
        <f>'RECAP ORDER '!F9</f>
        <v>11</v>
      </c>
      <c r="E5" s="259">
        <f>'RECAP ORDER '!G9</f>
        <v>2023</v>
      </c>
      <c r="F5" s="247"/>
      <c r="G5" s="247"/>
    </row>
    <row r="6" spans="1:7" ht="19.149999999999999" customHeight="1">
      <c r="A6" s="70" t="s">
        <v>48</v>
      </c>
      <c r="B6" s="37" t="s">
        <v>119</v>
      </c>
      <c r="C6" s="38" t="s">
        <v>120</v>
      </c>
      <c r="D6" s="72" t="s">
        <v>121</v>
      </c>
      <c r="E6" s="61" t="s">
        <v>122</v>
      </c>
      <c r="F6" s="247"/>
      <c r="G6" s="247"/>
    </row>
    <row r="7" spans="1:7" ht="18">
      <c r="A7" s="54" t="s">
        <v>52</v>
      </c>
      <c r="B7" s="57" t="s">
        <v>375</v>
      </c>
      <c r="C7" s="158">
        <v>27.23</v>
      </c>
      <c r="D7" s="54"/>
      <c r="E7" s="43">
        <f>Table707[[#This Row],[QTY ORDERED ]]*Table707[[#This Row],[PRICE]]</f>
        <v>0</v>
      </c>
      <c r="F7" s="248"/>
      <c r="G7" s="241">
        <f>Table707[[#This Row],[PRICE]]*0.1</f>
        <v>2.7230000000000003</v>
      </c>
    </row>
    <row r="8" spans="1:7" ht="18">
      <c r="A8" s="54" t="s">
        <v>7</v>
      </c>
      <c r="B8" s="57" t="s">
        <v>6</v>
      </c>
      <c r="C8" s="158">
        <v>32</v>
      </c>
      <c r="D8" s="54"/>
      <c r="E8" s="43">
        <f>Table707[[#This Row],[QTY ORDERED ]]*Table707[[#This Row],[PRICE]]</f>
        <v>0</v>
      </c>
      <c r="F8" s="248"/>
      <c r="G8" s="241">
        <f>Table707[[#This Row],[PRICE]]*0.1</f>
        <v>3.2</v>
      </c>
    </row>
    <row r="9" spans="1:7" ht="18">
      <c r="A9" s="54" t="s">
        <v>56</v>
      </c>
      <c r="B9" s="57" t="s">
        <v>6</v>
      </c>
      <c r="C9" s="158">
        <v>95</v>
      </c>
      <c r="D9" s="54"/>
      <c r="E9" s="43">
        <f>Table707[[#This Row],[QTY ORDERED ]]*Table707[[#This Row],[PRICE]]</f>
        <v>0</v>
      </c>
      <c r="F9" s="248"/>
      <c r="G9" s="241">
        <f>Table707[[#This Row],[PRICE]]*0.1</f>
        <v>9.5</v>
      </c>
    </row>
    <row r="10" spans="1:7" ht="18">
      <c r="A10" s="54" t="s">
        <v>399</v>
      </c>
      <c r="B10" s="57" t="s">
        <v>372</v>
      </c>
      <c r="C10" s="158">
        <v>77.34</v>
      </c>
      <c r="D10" s="54"/>
      <c r="E10" s="43">
        <f>Table707[[#This Row],[QTY ORDERED ]]*Table707[[#This Row],[PRICE]]</f>
        <v>0</v>
      </c>
      <c r="F10" s="248"/>
      <c r="G10" s="241">
        <f>Table707[[#This Row],[PRICE]]*0.1</f>
        <v>7.7340000000000009</v>
      </c>
    </row>
    <row r="11" spans="1:7" ht="18">
      <c r="A11" s="52" t="s">
        <v>55</v>
      </c>
      <c r="B11" s="57" t="s">
        <v>365</v>
      </c>
      <c r="C11" s="158">
        <v>92.25</v>
      </c>
      <c r="D11" s="52"/>
      <c r="E11" s="46"/>
      <c r="F11" s="248"/>
      <c r="G11" s="241">
        <f>Table707[[#This Row],[PRICE]]*0.1</f>
        <v>9.2249999999999996</v>
      </c>
    </row>
    <row r="12" spans="1:7" ht="18">
      <c r="A12" s="54" t="s">
        <v>1126</v>
      </c>
      <c r="B12" s="57" t="s">
        <v>403</v>
      </c>
      <c r="C12" s="158">
        <v>47</v>
      </c>
      <c r="D12" s="54"/>
      <c r="E12" s="46">
        <f>Table707[[#This Row],[QTY ORDERED ]]*Table707[[#This Row],[PRICE]]</f>
        <v>0</v>
      </c>
      <c r="F12" s="248"/>
      <c r="G12" s="241">
        <f>Table707[[#This Row],[PRICE]]*0.1</f>
        <v>4.7</v>
      </c>
    </row>
    <row r="13" spans="1:7" ht="18">
      <c r="A13" s="52" t="s">
        <v>112</v>
      </c>
      <c r="B13" s="57" t="s">
        <v>384</v>
      </c>
      <c r="C13" s="158">
        <v>15.19</v>
      </c>
      <c r="D13" s="54"/>
      <c r="E13" s="43"/>
      <c r="F13" s="248"/>
      <c r="G13" s="241">
        <f>Table707[[#This Row],[PRICE]]*0.1</f>
        <v>1.5190000000000001</v>
      </c>
    </row>
    <row r="14" spans="1:7" ht="18">
      <c r="A14" s="54" t="s">
        <v>113</v>
      </c>
      <c r="B14" s="57" t="s">
        <v>369</v>
      </c>
      <c r="C14" s="158">
        <v>29</v>
      </c>
      <c r="D14" s="54"/>
      <c r="E14" s="43">
        <f>Table707[[#This Row],[QTY ORDERED ]]*Table707[[#This Row],[PRICE]]</f>
        <v>0</v>
      </c>
      <c r="F14" s="248"/>
      <c r="G14" s="241">
        <f>Table707[[#This Row],[PRICE]]*0.1</f>
        <v>2.9000000000000004</v>
      </c>
    </row>
    <row r="15" spans="1:7" ht="18">
      <c r="A15" s="54" t="s">
        <v>1117</v>
      </c>
      <c r="B15" s="57" t="s">
        <v>6</v>
      </c>
      <c r="C15" s="158"/>
      <c r="D15" s="54"/>
      <c r="E15" s="43">
        <f>Table707[[#This Row],[QTY ORDERED ]]*Table707[[#This Row],[PRICE]]</f>
        <v>0</v>
      </c>
      <c r="F15" s="248"/>
      <c r="G15" s="241"/>
    </row>
    <row r="16" spans="1:7" ht="18">
      <c r="A16" s="54" t="s">
        <v>142</v>
      </c>
      <c r="B16" s="57" t="s">
        <v>6</v>
      </c>
      <c r="C16" s="158">
        <v>84.64</v>
      </c>
      <c r="D16" s="54"/>
      <c r="E16" s="43">
        <f>Table707[[#This Row],[QTY ORDERED ]]*Table707[[#This Row],[PRICE]]</f>
        <v>0</v>
      </c>
      <c r="F16" s="248"/>
      <c r="G16" s="241">
        <f>Table707[[#This Row],[PRICE]]*0.1</f>
        <v>8.4640000000000004</v>
      </c>
    </row>
    <row r="17" spans="1:7" ht="18">
      <c r="A17" s="75" t="s">
        <v>143</v>
      </c>
      <c r="B17" s="57" t="s">
        <v>6</v>
      </c>
      <c r="C17" s="158">
        <v>95</v>
      </c>
      <c r="D17" s="54"/>
      <c r="E17" s="43">
        <f>Table707[[#This Row],[QTY ORDERED ]]*Table707[[#This Row],[PRICE]]</f>
        <v>0</v>
      </c>
      <c r="F17" s="248"/>
      <c r="G17" s="241">
        <f>Table707[[#This Row],[PRICE]]*0.1</f>
        <v>9.5</v>
      </c>
    </row>
    <row r="18" spans="1:7" ht="18">
      <c r="A18" s="52" t="s">
        <v>396</v>
      </c>
      <c r="B18" s="57" t="s">
        <v>361</v>
      </c>
      <c r="C18" s="158">
        <v>28.13</v>
      </c>
      <c r="D18" s="54"/>
      <c r="E18" s="43"/>
      <c r="F18" s="248"/>
      <c r="G18" s="241">
        <f>Table707[[#This Row],[PRICE]]*0.1</f>
        <v>2.8130000000000002</v>
      </c>
    </row>
    <row r="19" spans="1:7" ht="18">
      <c r="A19" s="157" t="s">
        <v>144</v>
      </c>
      <c r="B19" s="57" t="s">
        <v>6</v>
      </c>
      <c r="C19" s="158">
        <v>95</v>
      </c>
      <c r="D19" s="54"/>
      <c r="E19" s="43"/>
      <c r="F19" s="248"/>
      <c r="G19" s="241">
        <f>Table707[[#This Row],[PRICE]]*0.1</f>
        <v>9.5</v>
      </c>
    </row>
    <row r="20" spans="1:7" ht="18">
      <c r="A20" s="54" t="s">
        <v>50</v>
      </c>
      <c r="B20" s="57" t="s">
        <v>362</v>
      </c>
      <c r="C20" s="158">
        <v>42.69</v>
      </c>
      <c r="D20" s="54"/>
      <c r="E20" s="43">
        <f>Table707[[#This Row],[QTY ORDERED ]]*Table707[[#This Row],[PRICE]]</f>
        <v>0</v>
      </c>
      <c r="F20" s="248"/>
      <c r="G20" s="241">
        <f>Table707[[#This Row],[PRICE]]*0.1</f>
        <v>4.2690000000000001</v>
      </c>
    </row>
    <row r="21" spans="1:7" ht="18">
      <c r="A21" s="54" t="s">
        <v>1160</v>
      </c>
      <c r="B21" s="57" t="s">
        <v>6</v>
      </c>
      <c r="C21" s="158">
        <v>27</v>
      </c>
      <c r="D21" s="54"/>
      <c r="E21" s="43">
        <f>Table707[[#This Row],[QTY ORDERED ]]*Table707[[#This Row],[PRICE]]</f>
        <v>0</v>
      </c>
      <c r="F21" s="248"/>
      <c r="G21" s="241"/>
    </row>
    <row r="22" spans="1:7" ht="18">
      <c r="A22" s="54" t="s">
        <v>398</v>
      </c>
      <c r="B22" s="57" t="s">
        <v>365</v>
      </c>
      <c r="C22" s="158">
        <v>49.5</v>
      </c>
      <c r="D22" s="54"/>
      <c r="E22" s="46">
        <f>Table707[[#This Row],[QTY ORDERED ]]*Table707[[#This Row],[PRICE]]</f>
        <v>0</v>
      </c>
      <c r="F22" s="248"/>
      <c r="G22" s="241">
        <f>Table707[[#This Row],[PRICE]]*0.1</f>
        <v>4.95</v>
      </c>
    </row>
    <row r="23" spans="1:7" ht="18">
      <c r="A23" s="54" t="s">
        <v>53</v>
      </c>
      <c r="B23" s="57" t="s">
        <v>377</v>
      </c>
      <c r="C23" s="158">
        <v>9.56</v>
      </c>
      <c r="D23" s="54"/>
      <c r="E23" s="43">
        <f>Table707[[#This Row],[QTY ORDERED ]]*Table707[[#This Row],[PRICE]]</f>
        <v>0</v>
      </c>
      <c r="F23" s="248"/>
      <c r="G23" s="241">
        <f>Table707[[#This Row],[PRICE]]*0.1</f>
        <v>0.95600000000000007</v>
      </c>
    </row>
    <row r="24" spans="1:7" ht="18.75" thickBot="1">
      <c r="A24" s="54" t="s">
        <v>47</v>
      </c>
      <c r="B24" s="57" t="s">
        <v>372</v>
      </c>
      <c r="C24" s="158">
        <v>53.83</v>
      </c>
      <c r="D24" s="54"/>
      <c r="E24" s="43">
        <f>Table707[[#This Row],[QTY ORDERED ]]*Table707[[#This Row],[PRICE]]</f>
        <v>0</v>
      </c>
      <c r="F24" s="248"/>
      <c r="G24" s="241">
        <f>Table707[[#This Row],[PRICE]]*0.1</f>
        <v>5.383</v>
      </c>
    </row>
    <row r="25" spans="1:7" ht="18">
      <c r="A25" s="54" t="s">
        <v>46</v>
      </c>
      <c r="B25" s="57" t="s">
        <v>372</v>
      </c>
      <c r="C25" s="158">
        <v>53.83</v>
      </c>
      <c r="D25" s="54"/>
      <c r="E25" s="43">
        <f>Table707[[#This Row],[QTY ORDERED ]]*Table707[[#This Row],[PRICE]]</f>
        <v>0</v>
      </c>
      <c r="F25" s="248"/>
      <c r="G25" s="241">
        <f>Table707[[#This Row],[PRICE]]*0.1</f>
        <v>5.383</v>
      </c>
    </row>
    <row r="26" spans="1:7" ht="18">
      <c r="A26" s="54" t="s">
        <v>606</v>
      </c>
      <c r="B26" s="57" t="s">
        <v>605</v>
      </c>
      <c r="C26" s="158">
        <v>45</v>
      </c>
      <c r="D26" s="54"/>
      <c r="E26" s="43">
        <f>Table707[[#This Row],[QTY ORDERED ]]*Table707[[#This Row],[PRICE]]</f>
        <v>0</v>
      </c>
      <c r="F26" s="248"/>
      <c r="G26" s="241">
        <f>Table707[[#This Row],[PRICE]]*0.1</f>
        <v>4.5</v>
      </c>
    </row>
    <row r="27" spans="1:7" ht="18">
      <c r="A27" s="54" t="s">
        <v>395</v>
      </c>
      <c r="B27" s="57" t="s">
        <v>385</v>
      </c>
      <c r="C27" s="158">
        <v>45</v>
      </c>
      <c r="D27" s="54"/>
      <c r="E27" s="43">
        <f>Table707[[#This Row],[QTY ORDERED ]]*Table707[[#This Row],[PRICE]]</f>
        <v>0</v>
      </c>
      <c r="F27" s="248"/>
      <c r="G27" s="241">
        <f>Table707[[#This Row],[PRICE]]*0.1</f>
        <v>4.5</v>
      </c>
    </row>
    <row r="28" spans="1:7" ht="18">
      <c r="A28" s="54" t="s">
        <v>891</v>
      </c>
      <c r="B28" s="57" t="s">
        <v>371</v>
      </c>
      <c r="C28" s="158"/>
      <c r="D28" s="54"/>
      <c r="E28" s="43">
        <f>Table707[[#This Row],[QTY ORDERED ]]*Table707[[#This Row],[PRICE]]</f>
        <v>0</v>
      </c>
      <c r="F28" s="248"/>
      <c r="G28" s="241">
        <f>Table707[[#This Row],[PRICE]]*0.1</f>
        <v>0</v>
      </c>
    </row>
    <row r="29" spans="1:7" ht="18">
      <c r="A29" s="54" t="s">
        <v>1161</v>
      </c>
      <c r="B29" s="57" t="s">
        <v>6</v>
      </c>
      <c r="C29" s="158">
        <v>27</v>
      </c>
      <c r="D29" s="54"/>
      <c r="E29" s="43">
        <f>Table707[[#This Row],[QTY ORDERED ]]*Table707[[#This Row],[PRICE]]</f>
        <v>0</v>
      </c>
      <c r="F29" s="248"/>
      <c r="G29" s="241"/>
    </row>
    <row r="30" spans="1:7" ht="18">
      <c r="A30" s="188" t="s">
        <v>1146</v>
      </c>
      <c r="B30" s="57" t="s">
        <v>386</v>
      </c>
      <c r="C30" s="158">
        <v>55</v>
      </c>
      <c r="D30" s="54"/>
      <c r="E30" s="43">
        <f>Table707[[#This Row],[QTY ORDERED ]]*Table707[[#This Row],[PRICE]]</f>
        <v>0</v>
      </c>
      <c r="F30" s="248"/>
      <c r="G30" s="241">
        <f>Table707[[#This Row],[PRICE]]*0.1</f>
        <v>5.5</v>
      </c>
    </row>
    <row r="31" spans="1:7" ht="18">
      <c r="A31" s="54" t="s">
        <v>49</v>
      </c>
      <c r="B31" s="57" t="s">
        <v>386</v>
      </c>
      <c r="C31" s="158">
        <v>16.309999999999999</v>
      </c>
      <c r="D31" s="54"/>
      <c r="E31" s="43">
        <f>Table707[[#This Row],[QTY ORDERED ]]*Table707[[#This Row],[PRICE]]</f>
        <v>0</v>
      </c>
      <c r="F31" s="248"/>
      <c r="G31" s="241">
        <f>Table707[[#This Row],[PRICE]]*0.1</f>
        <v>1.631</v>
      </c>
    </row>
    <row r="32" spans="1:7" ht="18">
      <c r="A32" s="54" t="s">
        <v>886</v>
      </c>
      <c r="B32" s="57" t="s">
        <v>890</v>
      </c>
      <c r="C32" s="158"/>
      <c r="D32" s="54"/>
      <c r="E32" s="43">
        <f>Table707[[#This Row],[QTY ORDERED ]]*Table707[[#This Row],[PRICE]]</f>
        <v>0</v>
      </c>
      <c r="F32" s="248"/>
      <c r="G32" s="241">
        <f>Table707[[#This Row],[PRICE]]*0.1</f>
        <v>0</v>
      </c>
    </row>
    <row r="33" spans="1:7" ht="18">
      <c r="A33" s="54" t="s">
        <v>887</v>
      </c>
      <c r="B33" s="57" t="s">
        <v>890</v>
      </c>
      <c r="C33" s="158"/>
      <c r="D33" s="54"/>
      <c r="E33" s="43">
        <f>Table707[[#This Row],[QTY ORDERED ]]*Table707[[#This Row],[PRICE]]</f>
        <v>0</v>
      </c>
      <c r="F33" s="248"/>
      <c r="G33" s="241">
        <f>Table707[[#This Row],[PRICE]]*0.1</f>
        <v>0</v>
      </c>
    </row>
    <row r="34" spans="1:7" ht="18">
      <c r="A34" s="54" t="s">
        <v>145</v>
      </c>
      <c r="B34" s="57" t="s">
        <v>387</v>
      </c>
      <c r="C34" s="158">
        <v>16.88</v>
      </c>
      <c r="D34" s="54"/>
      <c r="E34" s="43">
        <f>Table707[[#This Row],[QTY ORDERED ]]*Table707[[#This Row],[PRICE]]</f>
        <v>0</v>
      </c>
      <c r="F34" s="248"/>
      <c r="G34" s="241">
        <f>Table707[[#This Row],[PRICE]]*0.1</f>
        <v>1.6879999999999999</v>
      </c>
    </row>
    <row r="35" spans="1:7" ht="18">
      <c r="A35" s="52" t="s">
        <v>51</v>
      </c>
      <c r="B35" s="57" t="s">
        <v>363</v>
      </c>
      <c r="C35" s="158">
        <v>15.75</v>
      </c>
      <c r="D35" s="52"/>
      <c r="E35" s="46"/>
      <c r="F35" s="248"/>
      <c r="G35" s="241">
        <f>Table707[[#This Row],[PRICE]]*0.1</f>
        <v>1.5750000000000002</v>
      </c>
    </row>
    <row r="36" spans="1:7" ht="18">
      <c r="A36" s="54" t="s">
        <v>888</v>
      </c>
      <c r="B36" s="57" t="s">
        <v>889</v>
      </c>
      <c r="C36" s="158"/>
      <c r="D36" s="54"/>
      <c r="E36" s="46">
        <f>Table707[[#This Row],[QTY ORDERED ]]*Table707[[#This Row],[PRICE]]</f>
        <v>0</v>
      </c>
      <c r="F36" s="248"/>
      <c r="G36" s="241">
        <f>Table707[[#This Row],[PRICE]]*0.1</f>
        <v>0</v>
      </c>
    </row>
    <row r="37" spans="1:7" ht="18">
      <c r="A37" s="54" t="s">
        <v>393</v>
      </c>
      <c r="B37" s="57" t="s">
        <v>394</v>
      </c>
      <c r="C37" s="158">
        <v>39</v>
      </c>
      <c r="D37" s="54"/>
      <c r="E37" s="46">
        <f>Table707[[#This Row],[QTY ORDERED ]]*Table707[[#This Row],[PRICE]]</f>
        <v>0</v>
      </c>
      <c r="F37" s="248"/>
      <c r="G37" s="241">
        <f>Table707[[#This Row],[PRICE]]*0.1</f>
        <v>3.9000000000000004</v>
      </c>
    </row>
    <row r="38" spans="1:7" ht="18">
      <c r="A38" s="54" t="s">
        <v>114</v>
      </c>
      <c r="B38" s="57" t="s">
        <v>388</v>
      </c>
      <c r="C38" s="158">
        <v>25</v>
      </c>
      <c r="D38" s="54"/>
      <c r="E38" s="43">
        <f>Table707[[#This Row],[QTY ORDERED ]]*Table707[[#This Row],[PRICE]]</f>
        <v>0</v>
      </c>
      <c r="F38" s="248"/>
      <c r="G38" s="241">
        <f>Table707[[#This Row],[PRICE]]*0.1</f>
        <v>2.5</v>
      </c>
    </row>
    <row r="39" spans="1:7" ht="18">
      <c r="A39" s="52" t="s">
        <v>54</v>
      </c>
      <c r="B39" s="57" t="s">
        <v>371</v>
      </c>
      <c r="C39" s="158">
        <v>23.63</v>
      </c>
      <c r="D39" s="52"/>
      <c r="E39" s="46"/>
      <c r="F39" s="248"/>
      <c r="G39" s="241">
        <f>Table707[[#This Row],[PRICE]]*0.1</f>
        <v>2.363</v>
      </c>
    </row>
    <row r="40" spans="1:7" ht="18">
      <c r="A40" s="54" t="s">
        <v>146</v>
      </c>
      <c r="B40" s="57" t="s">
        <v>6</v>
      </c>
      <c r="C40" s="158">
        <v>61.76</v>
      </c>
      <c r="D40" s="54"/>
      <c r="E40" s="43">
        <f>Table707[[#This Row],[QTY ORDERED ]]*Table707[[#This Row],[PRICE]]</f>
        <v>0</v>
      </c>
      <c r="F40" s="249"/>
      <c r="G40" s="241">
        <f>Table707[[#This Row],[PRICE]]*0.1</f>
        <v>6.1760000000000002</v>
      </c>
    </row>
    <row r="41" spans="1:7" ht="18">
      <c r="A41" s="54" t="s">
        <v>45</v>
      </c>
      <c r="B41" s="57" t="s">
        <v>365</v>
      </c>
      <c r="C41" s="158">
        <v>35</v>
      </c>
      <c r="D41" s="54"/>
      <c r="E41" s="43">
        <f>Table707[[#This Row],[QTY ORDERED ]]*Table707[[#This Row],[PRICE]]</f>
        <v>0</v>
      </c>
      <c r="F41" s="248"/>
      <c r="G41" s="241">
        <f>Table707[[#This Row],[PRICE]]*0.1</f>
        <v>3.5</v>
      </c>
    </row>
    <row r="42" spans="1:7" ht="18">
      <c r="A42" s="54" t="s">
        <v>397</v>
      </c>
      <c r="B42" s="57" t="s">
        <v>365</v>
      </c>
      <c r="C42" s="158">
        <v>65</v>
      </c>
      <c r="D42" s="54"/>
      <c r="E42" s="43">
        <f>Table707[[#This Row],[QTY ORDERED ]]*Table707[[#This Row],[PRICE]]</f>
        <v>0</v>
      </c>
      <c r="F42" s="248"/>
      <c r="G42" s="241">
        <f>Table707[[#This Row],[PRICE]]*0.1</f>
        <v>6.5</v>
      </c>
    </row>
    <row r="43" spans="1:7" ht="18">
      <c r="A43" s="54" t="s">
        <v>147</v>
      </c>
      <c r="B43" s="57" t="s">
        <v>6</v>
      </c>
      <c r="C43" s="158">
        <v>95</v>
      </c>
      <c r="D43" s="54"/>
      <c r="E43" s="43">
        <f>Table707[[#This Row],[QTY ORDERED ]]*Table707[[#This Row],[PRICE]]</f>
        <v>0</v>
      </c>
      <c r="F43" s="248"/>
      <c r="G43" s="241">
        <f>Table707[[#This Row],[PRICE]]*0.1</f>
        <v>9.5</v>
      </c>
    </row>
    <row r="44" spans="1:7" ht="18">
      <c r="A44" s="80"/>
      <c r="B44" s="445" t="s">
        <v>149</v>
      </c>
      <c r="C44" s="445"/>
      <c r="D44" s="445"/>
      <c r="E44" s="60">
        <f>SUM(Table707[TOTAL])</f>
        <v>0</v>
      </c>
    </row>
    <row r="45" spans="1:7">
      <c r="A45" s="2"/>
      <c r="C45" s="26"/>
      <c r="D45" s="2"/>
      <c r="E45" s="22"/>
    </row>
    <row r="46" spans="1:7">
      <c r="A46" s="2"/>
      <c r="C46" s="26"/>
      <c r="D46" s="2"/>
      <c r="E46" s="22"/>
    </row>
    <row r="47" spans="1:7">
      <c r="A47" s="2"/>
      <c r="C47" s="26"/>
      <c r="D47" s="2"/>
      <c r="E47" s="22"/>
    </row>
    <row r="48" spans="1:7">
      <c r="A48" s="2"/>
      <c r="C48" s="26"/>
      <c r="D48" s="2"/>
      <c r="E48" s="22"/>
    </row>
    <row r="49" spans="1:5">
      <c r="A49" s="2"/>
      <c r="C49" s="26"/>
      <c r="D49" s="2"/>
      <c r="E49" s="22"/>
    </row>
    <row r="50" spans="1:5">
      <c r="A50" s="2"/>
      <c r="C50" s="26"/>
      <c r="D50" s="2"/>
      <c r="E50" s="22"/>
    </row>
    <row r="51" spans="1:5">
      <c r="A51" s="2"/>
      <c r="C51" s="26"/>
      <c r="D51" s="2"/>
      <c r="E51" s="22"/>
    </row>
    <row r="52" spans="1:5">
      <c r="A52" s="2"/>
      <c r="C52" s="26"/>
      <c r="D52" s="2"/>
      <c r="E52" s="22"/>
    </row>
    <row r="53" spans="1:5">
      <c r="A53" s="2"/>
      <c r="C53" s="26"/>
      <c r="D53" s="2"/>
      <c r="E53" s="22"/>
    </row>
    <row r="54" spans="1:5">
      <c r="A54" s="2"/>
      <c r="C54" s="26"/>
      <c r="D54" s="2"/>
      <c r="E54" s="22"/>
    </row>
    <row r="55" spans="1:5">
      <c r="A55" s="2"/>
      <c r="C55" s="26"/>
      <c r="D55" s="2"/>
      <c r="E55" s="22"/>
    </row>
    <row r="56" spans="1:5">
      <c r="A56" s="2"/>
      <c r="C56" s="26"/>
      <c r="D56" s="2"/>
      <c r="E56" s="22"/>
    </row>
    <row r="57" spans="1:5">
      <c r="A57" s="2"/>
      <c r="C57" s="26"/>
      <c r="D57" s="2"/>
      <c r="E57" s="22"/>
    </row>
    <row r="58" spans="1:5">
      <c r="A58" s="2"/>
      <c r="C58" s="26"/>
      <c r="D58" s="2"/>
      <c r="E58" s="22"/>
    </row>
    <row r="59" spans="1:5">
      <c r="A59" s="2"/>
      <c r="C59" s="26"/>
      <c r="D59" s="2"/>
      <c r="E59" s="22"/>
    </row>
    <row r="60" spans="1:5">
      <c r="A60" s="2"/>
      <c r="C60" s="26"/>
      <c r="D60" s="2"/>
      <c r="E60" s="22"/>
    </row>
    <row r="61" spans="1:5">
      <c r="A61" s="2"/>
      <c r="C61" s="26"/>
      <c r="D61" s="2"/>
      <c r="E61" s="22"/>
    </row>
    <row r="62" spans="1:5">
      <c r="A62" s="2"/>
      <c r="C62" s="26"/>
      <c r="D62" s="2"/>
      <c r="E62" s="22"/>
    </row>
    <row r="63" spans="1:5">
      <c r="A63" s="2"/>
      <c r="C63" s="26"/>
      <c r="D63" s="2"/>
      <c r="E63" s="22"/>
    </row>
    <row r="64" spans="1:5">
      <c r="A64" s="2"/>
      <c r="C64" s="26"/>
      <c r="D64" s="2"/>
      <c r="E64" s="22"/>
    </row>
    <row r="65" spans="1:5">
      <c r="A65" s="2"/>
      <c r="C65" s="26"/>
      <c r="D65" s="2"/>
      <c r="E65" s="22"/>
    </row>
    <row r="66" spans="1:5">
      <c r="A66" s="2"/>
      <c r="C66" s="26"/>
      <c r="D66" s="2"/>
      <c r="E66" s="22"/>
    </row>
    <row r="67" spans="1:5">
      <c r="A67" s="2"/>
      <c r="C67" s="26"/>
      <c r="D67" s="2"/>
      <c r="E67" s="22"/>
    </row>
    <row r="68" spans="1:5">
      <c r="A68" s="2"/>
      <c r="C68" s="26"/>
      <c r="D68" s="2"/>
      <c r="E68" s="22"/>
    </row>
    <row r="69" spans="1:5">
      <c r="A69" s="2"/>
      <c r="C69" s="26"/>
      <c r="D69" s="2"/>
      <c r="E69" s="22"/>
    </row>
    <row r="70" spans="1:5">
      <c r="A70" s="2"/>
      <c r="C70" s="26"/>
      <c r="D70" s="2"/>
      <c r="E70" s="22"/>
    </row>
    <row r="71" spans="1:5">
      <c r="A71" s="2"/>
      <c r="C71" s="26"/>
      <c r="D71" s="2"/>
      <c r="E71" s="22"/>
    </row>
    <row r="72" spans="1:5">
      <c r="A72" s="2"/>
      <c r="C72" s="26"/>
      <c r="D72" s="2"/>
      <c r="E72" s="22"/>
    </row>
    <row r="73" spans="1:5">
      <c r="A73" s="2"/>
      <c r="C73" s="26"/>
      <c r="D73" s="2"/>
      <c r="E73" s="22"/>
    </row>
    <row r="74" spans="1:5">
      <c r="A74" s="2"/>
      <c r="C74" s="26"/>
      <c r="D74" s="2"/>
      <c r="E74" s="22"/>
    </row>
    <row r="75" spans="1:5">
      <c r="A75" s="2"/>
      <c r="C75" s="26"/>
      <c r="D75" s="2"/>
      <c r="E75" s="22"/>
    </row>
    <row r="76" spans="1:5">
      <c r="A76" s="2"/>
      <c r="C76" s="26"/>
      <c r="D76" s="2"/>
      <c r="E76" s="22"/>
    </row>
    <row r="77" spans="1:5">
      <c r="A77" s="2"/>
      <c r="C77" s="26"/>
      <c r="D77" s="2"/>
      <c r="E77" s="22"/>
    </row>
    <row r="78" spans="1:5">
      <c r="A78" s="2"/>
      <c r="C78" s="26"/>
      <c r="D78" s="2"/>
      <c r="E78" s="22"/>
    </row>
    <row r="79" spans="1:5">
      <c r="A79" s="2"/>
      <c r="C79" s="26"/>
      <c r="D79" s="2"/>
      <c r="E79" s="22"/>
    </row>
    <row r="80" spans="1:5">
      <c r="A80" s="2"/>
      <c r="C80" s="26"/>
      <c r="D80" s="2"/>
      <c r="E80" s="22"/>
    </row>
    <row r="81" spans="1:5">
      <c r="A81" s="2"/>
      <c r="C81" s="26"/>
      <c r="D81" s="2"/>
      <c r="E81" s="22"/>
    </row>
    <row r="82" spans="1:5">
      <c r="A82" s="2"/>
      <c r="C82" s="26"/>
      <c r="D82" s="2"/>
      <c r="E82" s="22"/>
    </row>
    <row r="83" spans="1:5">
      <c r="A83" s="2"/>
      <c r="C83" s="26"/>
      <c r="D83" s="2"/>
      <c r="E83" s="22"/>
    </row>
    <row r="84" spans="1:5">
      <c r="A84" s="2"/>
      <c r="C84" s="26"/>
      <c r="D84" s="2"/>
      <c r="E84" s="22"/>
    </row>
    <row r="85" spans="1:5">
      <c r="A85" s="2"/>
      <c r="C85" s="26"/>
      <c r="D85" s="2"/>
      <c r="E85" s="22"/>
    </row>
    <row r="86" spans="1:5">
      <c r="A86" s="2"/>
      <c r="C86" s="26"/>
      <c r="D86" s="2"/>
      <c r="E86" s="22"/>
    </row>
    <row r="87" spans="1:5">
      <c r="A87" s="2"/>
      <c r="C87" s="26"/>
      <c r="D87" s="2"/>
      <c r="E87" s="22"/>
    </row>
    <row r="88" spans="1:5">
      <c r="A88" s="2"/>
      <c r="C88" s="26"/>
      <c r="D88" s="2"/>
      <c r="E88" s="22"/>
    </row>
    <row r="89" spans="1:5">
      <c r="A89" s="2"/>
      <c r="C89" s="26"/>
      <c r="D89" s="2"/>
      <c r="E89" s="22"/>
    </row>
    <row r="90" spans="1:5">
      <c r="A90" s="2"/>
      <c r="C90" s="26"/>
    </row>
    <row r="91" spans="1:5">
      <c r="A91" s="2"/>
      <c r="C91" s="26"/>
    </row>
    <row r="92" spans="1:5">
      <c r="A92" s="2"/>
      <c r="C92" s="26"/>
    </row>
    <row r="93" spans="1:5">
      <c r="A93" s="2"/>
      <c r="C93" s="26"/>
    </row>
    <row r="94" spans="1:5">
      <c r="A94" s="2"/>
      <c r="C94" s="26"/>
    </row>
    <row r="95" spans="1:5">
      <c r="A95" s="2"/>
      <c r="C95" s="26"/>
    </row>
    <row r="96" spans="1:5">
      <c r="A96" s="2"/>
      <c r="C96" s="26"/>
    </row>
    <row r="97" spans="1:3">
      <c r="A97" s="2"/>
      <c r="C97" s="26"/>
    </row>
    <row r="98" spans="1:3">
      <c r="A98" s="2"/>
      <c r="C98" s="26"/>
    </row>
    <row r="99" spans="1:3">
      <c r="A99" s="2"/>
      <c r="C99" s="26"/>
    </row>
    <row r="100" spans="1:3">
      <c r="A100" s="2"/>
      <c r="C100" s="26"/>
    </row>
    <row r="101" spans="1:3">
      <c r="A101" s="2"/>
      <c r="C101" s="26"/>
    </row>
    <row r="102" spans="1:3">
      <c r="A102" s="2"/>
      <c r="C102" s="26"/>
    </row>
    <row r="103" spans="1:3">
      <c r="A103" s="2"/>
      <c r="C103" s="26"/>
    </row>
    <row r="104" spans="1:3">
      <c r="A104" s="2"/>
      <c r="C104" s="26"/>
    </row>
    <row r="105" spans="1:3">
      <c r="A105" s="2"/>
      <c r="C105" s="26"/>
    </row>
    <row r="106" spans="1:3">
      <c r="A106" s="2"/>
      <c r="C106" s="26"/>
    </row>
    <row r="107" spans="1:3">
      <c r="A107" s="2"/>
      <c r="C107" s="26"/>
    </row>
    <row r="108" spans="1:3">
      <c r="A108" s="2"/>
      <c r="C108" s="26"/>
    </row>
    <row r="109" spans="1:3">
      <c r="A109" s="2"/>
      <c r="C109" s="26"/>
    </row>
    <row r="110" spans="1:3">
      <c r="A110" s="2"/>
      <c r="C110" s="26"/>
    </row>
    <row r="111" spans="1:3">
      <c r="A111" s="2"/>
      <c r="C111" s="26"/>
    </row>
    <row r="112" spans="1:3">
      <c r="A112" s="2"/>
      <c r="C112" s="26"/>
    </row>
    <row r="113" spans="1:3">
      <c r="A113" s="2"/>
      <c r="C113" s="26"/>
    </row>
    <row r="114" spans="1:3">
      <c r="A114" s="2"/>
      <c r="C114" s="26"/>
    </row>
    <row r="115" spans="1:3">
      <c r="A115" s="2"/>
      <c r="C115" s="26"/>
    </row>
    <row r="116" spans="1:3">
      <c r="A116" s="2"/>
      <c r="C116" s="26"/>
    </row>
    <row r="117" spans="1:3">
      <c r="A117" s="2"/>
      <c r="C117" s="26"/>
    </row>
    <row r="118" spans="1:3">
      <c r="A118" s="2"/>
      <c r="C118" s="26"/>
    </row>
    <row r="119" spans="1:3">
      <c r="A119" s="2"/>
      <c r="C119" s="26"/>
    </row>
  </sheetData>
  <mergeCells count="3">
    <mergeCell ref="B44:D44"/>
    <mergeCell ref="A5:B5"/>
    <mergeCell ref="A1:E4"/>
  </mergeCells>
  <pageMargins left="0.7" right="0.7" top="0.75" bottom="0.75" header="0.3" footer="0.3"/>
  <pageSetup paperSize="9" scale="53" orientation="portrait" horizontalDpi="0" verticalDpi="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DACE5-1EA5-3544-8852-E155727F5D6C}">
  <sheetPr>
    <tabColor rgb="FF00B0F0"/>
    <pageSetUpPr fitToPage="1"/>
  </sheetPr>
  <dimension ref="A1:R189"/>
  <sheetViews>
    <sheetView workbookViewId="0">
      <selection activeCell="E1" sqref="E1:E1048576"/>
    </sheetView>
  </sheetViews>
  <sheetFormatPr baseColWidth="10" defaultColWidth="10.7109375" defaultRowHeight="14.25"/>
  <cols>
    <col min="1" max="1" width="110.140625" style="1" bestFit="1" customWidth="1"/>
    <col min="2" max="2" width="13.28515625" style="31" bestFit="1" customWidth="1"/>
    <col min="3" max="3" width="9.140625" style="1" customWidth="1"/>
    <col min="4" max="4" width="14.7109375" style="23" bestFit="1" customWidth="1"/>
    <col min="5" max="13" width="10.7109375" style="1"/>
    <col min="14" max="14" width="21.140625" style="1" customWidth="1"/>
    <col min="15" max="15" width="10.7109375" style="1"/>
    <col min="16" max="16" width="17.7109375" style="1" customWidth="1"/>
    <col min="17" max="17" width="14.140625" style="1" customWidth="1"/>
    <col min="18" max="18" width="15.7109375" style="1" customWidth="1"/>
    <col min="19" max="16384" width="10.7109375" style="1"/>
  </cols>
  <sheetData>
    <row r="1" spans="1:5" ht="15" customHeight="1">
      <c r="A1" s="436" t="s">
        <v>597</v>
      </c>
      <c r="B1" s="437"/>
      <c r="C1" s="437"/>
      <c r="D1" s="438"/>
    </row>
    <row r="2" spans="1:5" ht="15" customHeight="1">
      <c r="A2" s="439"/>
      <c r="B2" s="440"/>
      <c r="C2" s="440"/>
      <c r="D2" s="447"/>
    </row>
    <row r="3" spans="1:5" ht="15" customHeight="1">
      <c r="A3" s="439"/>
      <c r="B3" s="440"/>
      <c r="C3" s="440"/>
      <c r="D3" s="447"/>
    </row>
    <row r="4" spans="1:5" ht="15" customHeight="1">
      <c r="A4" s="439"/>
      <c r="B4" s="440"/>
      <c r="C4" s="440"/>
      <c r="D4" s="447"/>
    </row>
    <row r="5" spans="1:5" ht="15" customHeight="1">
      <c r="A5" s="450" t="s">
        <v>1322</v>
      </c>
      <c r="B5" s="451"/>
      <c r="C5" s="451"/>
      <c r="D5" s="452"/>
    </row>
    <row r="6" spans="1:5" ht="49.9" customHeight="1" thickBot="1">
      <c r="A6" s="453"/>
      <c r="B6" s="454"/>
      <c r="C6" s="454"/>
      <c r="D6" s="455"/>
      <c r="E6" s="246"/>
    </row>
    <row r="7" spans="1:5" ht="28.5" thickBot="1">
      <c r="A7" s="117" t="s">
        <v>435</v>
      </c>
      <c r="B7" s="10">
        <f>'RECAP ORDER '!E9</f>
        <v>9</v>
      </c>
      <c r="C7" s="11">
        <f>'RECAP ORDER '!F9</f>
        <v>11</v>
      </c>
      <c r="D7" s="28">
        <f>'RECAP ORDER '!G9</f>
        <v>2023</v>
      </c>
      <c r="E7" s="246"/>
    </row>
    <row r="8" spans="1:5" ht="18">
      <c r="A8" s="70" t="s">
        <v>341</v>
      </c>
      <c r="B8" s="81" t="s">
        <v>120</v>
      </c>
      <c r="C8" s="72" t="s">
        <v>121</v>
      </c>
      <c r="D8" s="61" t="s">
        <v>122</v>
      </c>
    </row>
    <row r="9" spans="1:5" ht="18">
      <c r="A9" s="42" t="s">
        <v>339</v>
      </c>
      <c r="B9" s="82"/>
      <c r="C9" s="41"/>
      <c r="D9" s="46"/>
    </row>
    <row r="10" spans="1:5" ht="18">
      <c r="A10" s="54" t="s">
        <v>1202</v>
      </c>
      <c r="B10" s="82">
        <v>39</v>
      </c>
      <c r="C10" s="41"/>
      <c r="D10" s="46">
        <f>Table703[[#This Row],[QTY ORDERED ]]*Table703[[#This Row],[PRICE]]</f>
        <v>0</v>
      </c>
    </row>
    <row r="11" spans="1:5" ht="18">
      <c r="A11" s="54" t="s">
        <v>892</v>
      </c>
      <c r="B11" s="82">
        <v>49.5</v>
      </c>
      <c r="C11" s="54"/>
      <c r="D11" s="46">
        <f>Table703[[#This Row],[PRICE]]*Table703[[#This Row],[QTY ORDERED ]]</f>
        <v>0</v>
      </c>
    </row>
    <row r="12" spans="1:5" ht="18">
      <c r="A12" s="42" t="s">
        <v>587</v>
      </c>
      <c r="B12" s="82"/>
      <c r="C12" s="54"/>
      <c r="D12" s="46"/>
    </row>
    <row r="13" spans="1:5" ht="21">
      <c r="A13" s="54" t="s">
        <v>928</v>
      </c>
      <c r="B13" s="82">
        <v>24</v>
      </c>
      <c r="C13" s="54"/>
      <c r="D13" s="46">
        <f>Table703[[#This Row],[PRICE]]*Table703[[#This Row],[QTY ORDERED ]]</f>
        <v>0</v>
      </c>
      <c r="E13" s="240"/>
    </row>
    <row r="14" spans="1:5" ht="21">
      <c r="A14" s="54" t="s">
        <v>929</v>
      </c>
      <c r="B14" s="82">
        <v>24</v>
      </c>
      <c r="C14" s="54"/>
      <c r="D14" s="46">
        <f>Table703[[#This Row],[PRICE]]*Table703[[#This Row],[QTY ORDERED ]]</f>
        <v>0</v>
      </c>
      <c r="E14" s="240"/>
    </row>
    <row r="15" spans="1:5" ht="21">
      <c r="A15" s="54" t="s">
        <v>930</v>
      </c>
      <c r="B15" s="82">
        <v>24</v>
      </c>
      <c r="C15" s="54"/>
      <c r="D15" s="46">
        <f>Table703[[#This Row],[PRICE]]*Table703[[#This Row],[QTY ORDERED ]]</f>
        <v>0</v>
      </c>
      <c r="E15" s="240"/>
    </row>
    <row r="16" spans="1:5" ht="21">
      <c r="A16" s="54" t="s">
        <v>931</v>
      </c>
      <c r="B16" s="82">
        <v>24</v>
      </c>
      <c r="C16" s="54"/>
      <c r="D16" s="46">
        <f>Table703[[#This Row],[PRICE]]*Table703[[#This Row],[QTY ORDERED ]]</f>
        <v>0</v>
      </c>
      <c r="E16" s="240"/>
    </row>
    <row r="17" spans="1:5" ht="21">
      <c r="A17" s="54" t="s">
        <v>1081</v>
      </c>
      <c r="B17" s="82">
        <v>24</v>
      </c>
      <c r="C17" s="54"/>
      <c r="D17" s="46">
        <f>Table703[[#This Row],[QTY ORDERED ]]*Table703[[#This Row],[PRICE]]</f>
        <v>0</v>
      </c>
      <c r="E17" s="240"/>
    </row>
    <row r="18" spans="1:5" ht="21">
      <c r="A18" s="54" t="s">
        <v>1082</v>
      </c>
      <c r="B18" s="82">
        <v>24</v>
      </c>
      <c r="C18" s="54"/>
      <c r="D18" s="46">
        <f>Table703[[#This Row],[QTY ORDERED ]]*Table703[[#This Row],[PRICE]]</f>
        <v>0</v>
      </c>
      <c r="E18" s="240"/>
    </row>
    <row r="19" spans="1:5" ht="21">
      <c r="A19" s="54" t="s">
        <v>1084</v>
      </c>
      <c r="B19" s="82">
        <v>24</v>
      </c>
      <c r="C19" s="54"/>
      <c r="D19" s="46">
        <f>Table703[[#This Row],[QTY ORDERED ]]*Table703[[#This Row],[PRICE]]</f>
        <v>0</v>
      </c>
      <c r="E19" s="240"/>
    </row>
    <row r="20" spans="1:5" ht="21">
      <c r="A20" s="54" t="s">
        <v>1083</v>
      </c>
      <c r="B20" s="82">
        <v>24</v>
      </c>
      <c r="C20" s="54"/>
      <c r="D20" s="46">
        <f>Table703[[#This Row],[QTY ORDERED ]]*Table703[[#This Row],[PRICE]]</f>
        <v>0</v>
      </c>
      <c r="E20" s="240"/>
    </row>
    <row r="21" spans="1:5" ht="18">
      <c r="A21" s="323" t="s">
        <v>1080</v>
      </c>
      <c r="B21" s="82">
        <v>88</v>
      </c>
      <c r="C21" s="54"/>
      <c r="D21" s="46">
        <f>Table703[[#This Row],[QTY ORDERED ]]*Table703[[#This Row],[PRICE]]</f>
        <v>0</v>
      </c>
      <c r="E21" s="240"/>
    </row>
    <row r="22" spans="1:5" ht="18">
      <c r="A22" s="186" t="s">
        <v>1078</v>
      </c>
      <c r="B22" s="82">
        <v>88</v>
      </c>
      <c r="C22" s="54"/>
      <c r="D22" s="46">
        <f>Table703[[#This Row],[QTY ORDERED ]]*Table703[[#This Row],[PRICE]]</f>
        <v>0</v>
      </c>
      <c r="E22" s="240"/>
    </row>
    <row r="23" spans="1:5" ht="18">
      <c r="A23" s="186" t="s">
        <v>1079</v>
      </c>
      <c r="B23" s="82">
        <v>88</v>
      </c>
      <c r="C23" s="54"/>
      <c r="D23" s="46">
        <f>Table703[[#This Row],[QTY ORDERED ]]*Table703[[#This Row],[PRICE]]</f>
        <v>0</v>
      </c>
      <c r="E23" s="240"/>
    </row>
    <row r="24" spans="1:5" s="314" customFormat="1" ht="18">
      <c r="A24" s="324" t="s">
        <v>1201</v>
      </c>
      <c r="B24" s="325">
        <v>45</v>
      </c>
      <c r="C24" s="157"/>
      <c r="D24" s="307">
        <f>Table703[[#This Row],[QTY ORDERED ]]*Table703[[#This Row],[PRICE]]</f>
        <v>0</v>
      </c>
      <c r="E24" s="326"/>
    </row>
    <row r="25" spans="1:5" ht="18">
      <c r="A25" s="63" t="s">
        <v>530</v>
      </c>
      <c r="B25" s="82"/>
      <c r="C25" s="54"/>
      <c r="D25" s="46"/>
      <c r="E25" s="240"/>
    </row>
    <row r="26" spans="1:5" ht="18">
      <c r="A26" s="54" t="s">
        <v>1022</v>
      </c>
      <c r="B26" s="82">
        <v>15</v>
      </c>
      <c r="C26" s="54"/>
      <c r="D26" s="46">
        <f>Table703[[#This Row],[PRICE]]*Table703[[#This Row],[QTY ORDERED ]]</f>
        <v>0</v>
      </c>
      <c r="E26" s="241">
        <f>Table703[[#This Row],[PRICE]]*0.2</f>
        <v>3</v>
      </c>
    </row>
    <row r="27" spans="1:5" ht="18">
      <c r="A27" s="54" t="s">
        <v>1023</v>
      </c>
      <c r="B27" s="82">
        <v>15</v>
      </c>
      <c r="C27" s="54"/>
      <c r="D27" s="46">
        <f>Table703[[#This Row],[PRICE]]*Table703[[#This Row],[QTY ORDERED ]]</f>
        <v>0</v>
      </c>
      <c r="E27" s="241">
        <f>Table703[[#This Row],[PRICE]]*0.2</f>
        <v>3</v>
      </c>
    </row>
    <row r="28" spans="1:5" ht="18">
      <c r="A28" s="54" t="s">
        <v>1024</v>
      </c>
      <c r="B28" s="82">
        <v>15</v>
      </c>
      <c r="C28" s="54"/>
      <c r="D28" s="46">
        <f>Table703[[#This Row],[PRICE]]*Table703[[#This Row],[QTY ORDERED ]]</f>
        <v>0</v>
      </c>
      <c r="E28" s="241">
        <f>Table703[[#This Row],[PRICE]]*0.2</f>
        <v>3</v>
      </c>
    </row>
    <row r="29" spans="1:5" ht="18">
      <c r="A29" s="54" t="s">
        <v>1025</v>
      </c>
      <c r="B29" s="82">
        <v>15</v>
      </c>
      <c r="C29" s="54"/>
      <c r="D29" s="46">
        <f>Table703[[#This Row],[PRICE]]*Table703[[#This Row],[QTY ORDERED ]]</f>
        <v>0</v>
      </c>
      <c r="E29" s="241">
        <f>Table703[[#This Row],[PRICE]]*0.2</f>
        <v>3</v>
      </c>
    </row>
    <row r="30" spans="1:5" ht="18">
      <c r="A30" s="54" t="s">
        <v>1026</v>
      </c>
      <c r="B30" s="82">
        <v>15</v>
      </c>
      <c r="C30" s="54"/>
      <c r="D30" s="46">
        <f>Table703[[#This Row],[PRICE]]*Table703[[#This Row],[QTY ORDERED ]]</f>
        <v>0</v>
      </c>
      <c r="E30" s="241">
        <f>Table703[[#This Row],[PRICE]]*0.2</f>
        <v>3</v>
      </c>
    </row>
    <row r="31" spans="1:5" ht="18">
      <c r="A31" s="54" t="s">
        <v>1027</v>
      </c>
      <c r="B31" s="82">
        <v>15</v>
      </c>
      <c r="C31" s="54"/>
      <c r="D31" s="46">
        <f>Table703[[#This Row],[PRICE]]*Table703[[#This Row],[QTY ORDERED ]]</f>
        <v>0</v>
      </c>
      <c r="E31" s="241">
        <f>Table703[[#This Row],[PRICE]]*0.2</f>
        <v>3</v>
      </c>
    </row>
    <row r="32" spans="1:5" ht="18">
      <c r="A32" s="54" t="s">
        <v>1028</v>
      </c>
      <c r="B32" s="82">
        <v>15</v>
      </c>
      <c r="C32" s="54"/>
      <c r="D32" s="46">
        <f>Table703[[#This Row],[PRICE]]*Table703[[#This Row],[QTY ORDERED ]]</f>
        <v>0</v>
      </c>
      <c r="E32" s="241">
        <f>Table703[[#This Row],[PRICE]]*0.2</f>
        <v>3</v>
      </c>
    </row>
    <row r="33" spans="1:18" ht="18">
      <c r="A33" s="54" t="s">
        <v>1029</v>
      </c>
      <c r="B33" s="82">
        <v>15</v>
      </c>
      <c r="C33" s="54"/>
      <c r="D33" s="46">
        <f>Table703[[#This Row],[PRICE]]*Table703[[#This Row],[QTY ORDERED ]]</f>
        <v>0</v>
      </c>
      <c r="E33" s="241">
        <f>Table703[[#This Row],[PRICE]]*0.2</f>
        <v>3</v>
      </c>
    </row>
    <row r="34" spans="1:18" ht="18">
      <c r="A34" s="54" t="s">
        <v>1030</v>
      </c>
      <c r="B34" s="82">
        <v>15</v>
      </c>
      <c r="C34" s="54"/>
      <c r="D34" s="46">
        <f>Table703[[#This Row],[PRICE]]*Table703[[#This Row],[QTY ORDERED ]]</f>
        <v>0</v>
      </c>
      <c r="E34" s="241">
        <f>Table703[[#This Row],[PRICE]]*0.2</f>
        <v>3</v>
      </c>
    </row>
    <row r="35" spans="1:18" ht="18">
      <c r="A35" s="54" t="s">
        <v>1031</v>
      </c>
      <c r="B35" s="82">
        <v>15</v>
      </c>
      <c r="C35" s="54"/>
      <c r="D35" s="46">
        <f>Table703[[#This Row],[PRICE]]*Table703[[#This Row],[QTY ORDERED ]]</f>
        <v>0</v>
      </c>
      <c r="E35" s="241">
        <f>Table703[[#This Row],[PRICE]]*0.2</f>
        <v>3</v>
      </c>
    </row>
    <row r="36" spans="1:18" ht="18">
      <c r="A36" s="54" t="s">
        <v>1032</v>
      </c>
      <c r="B36" s="82">
        <v>15</v>
      </c>
      <c r="C36" s="54"/>
      <c r="D36" s="46">
        <f>Table703[[#This Row],[PRICE]]*Table703[[#This Row],[QTY ORDERED ]]</f>
        <v>0</v>
      </c>
      <c r="E36" s="241">
        <f>Table703[[#This Row],[PRICE]]*0.2</f>
        <v>3</v>
      </c>
    </row>
    <row r="37" spans="1:18" ht="18">
      <c r="A37" s="63" t="s">
        <v>567</v>
      </c>
      <c r="B37" s="82"/>
      <c r="C37" s="54"/>
      <c r="D37" s="46"/>
      <c r="E37" s="241">
        <f>Table703[[#This Row],[PRICE]]*0.2</f>
        <v>0</v>
      </c>
    </row>
    <row r="38" spans="1:18" ht="18">
      <c r="A38" s="54" t="s">
        <v>1033</v>
      </c>
      <c r="B38" s="82">
        <v>15</v>
      </c>
      <c r="C38" s="54"/>
      <c r="D38" s="46">
        <f>Table703[[#This Row],[PRICE]]*Table703[[#This Row],[QTY ORDERED ]]</f>
        <v>0</v>
      </c>
      <c r="E38" s="241">
        <f>Table703[[#This Row],[PRICE]]*0.2</f>
        <v>3</v>
      </c>
    </row>
    <row r="39" spans="1:18" ht="18">
      <c r="A39" s="267" t="s">
        <v>1034</v>
      </c>
      <c r="B39" s="82">
        <v>15</v>
      </c>
      <c r="C39" s="54"/>
      <c r="D39" s="46">
        <f>Table703[[#This Row],[PRICE]]*Table703[[#This Row],[QTY ORDERED ]]</f>
        <v>0</v>
      </c>
      <c r="E39" s="241">
        <f>Table703[[#This Row],[PRICE]]*0.2</f>
        <v>3</v>
      </c>
    </row>
    <row r="40" spans="1:18" ht="18">
      <c r="A40" s="54" t="s">
        <v>1035</v>
      </c>
      <c r="B40" s="82">
        <v>15</v>
      </c>
      <c r="C40" s="54"/>
      <c r="D40" s="46">
        <f>Table703[[#This Row],[PRICE]]*Table703[[#This Row],[QTY ORDERED ]]</f>
        <v>0</v>
      </c>
      <c r="E40" s="241">
        <f>Table703[[#This Row],[PRICE]]*0.2</f>
        <v>3</v>
      </c>
    </row>
    <row r="41" spans="1:18" ht="18">
      <c r="A41" s="63" t="s">
        <v>568</v>
      </c>
      <c r="B41" s="82"/>
      <c r="C41" s="54"/>
      <c r="D41" s="46"/>
      <c r="E41" s="241">
        <f>Table703[[#This Row],[PRICE]]*0.2</f>
        <v>0</v>
      </c>
    </row>
    <row r="42" spans="1:18" ht="18">
      <c r="A42" s="54" t="s">
        <v>1036</v>
      </c>
      <c r="B42" s="82">
        <v>15</v>
      </c>
      <c r="C42" s="54"/>
      <c r="D42" s="46">
        <f>Table703[[#This Row],[PRICE]]*Table703[[#This Row],[QTY ORDERED ]]</f>
        <v>0</v>
      </c>
      <c r="E42" s="241">
        <f>Table703[[#This Row],[PRICE]]*0.2</f>
        <v>3</v>
      </c>
    </row>
    <row r="43" spans="1:18" ht="18">
      <c r="A43" s="54" t="s">
        <v>1037</v>
      </c>
      <c r="B43" s="82">
        <v>15</v>
      </c>
      <c r="C43" s="54"/>
      <c r="D43" s="46">
        <f>Table703[[#This Row],[PRICE]]*Table703[[#This Row],[QTY ORDERED ]]</f>
        <v>0</v>
      </c>
      <c r="E43" s="241">
        <f>Table703[[#This Row],[PRICE]]*0.2</f>
        <v>3</v>
      </c>
    </row>
    <row r="44" spans="1:18" ht="18">
      <c r="A44" s="63" t="s">
        <v>529</v>
      </c>
      <c r="B44" s="82"/>
      <c r="C44" s="54"/>
      <c r="D44" s="46"/>
      <c r="E44" s="241">
        <f>Table703[[#This Row],[PRICE]]*0.2</f>
        <v>0</v>
      </c>
    </row>
    <row r="45" spans="1:18" ht="18">
      <c r="A45" s="54" t="s">
        <v>1164</v>
      </c>
      <c r="B45" s="82">
        <v>200</v>
      </c>
      <c r="C45" s="54"/>
      <c r="D45" s="46">
        <f>Table703[[#This Row],[PRICE]]*Table703[[#This Row],[QTY ORDERED ]]</f>
        <v>0</v>
      </c>
      <c r="E45" s="241">
        <f>Table703[[#This Row],[PRICE]]*0.2</f>
        <v>40</v>
      </c>
      <c r="M45" s="9"/>
      <c r="N45" s="9"/>
      <c r="O45" s="9"/>
      <c r="P45" s="9"/>
      <c r="Q45" s="9"/>
      <c r="R45" s="9"/>
    </row>
    <row r="46" spans="1:18" ht="18">
      <c r="A46" s="54" t="s">
        <v>652</v>
      </c>
      <c r="B46" s="82">
        <v>185</v>
      </c>
      <c r="C46" s="54"/>
      <c r="D46" s="46">
        <f>Table703[[#This Row],[PRICE]]*Table703[[#This Row],[QTY ORDERED ]]</f>
        <v>0</v>
      </c>
      <c r="E46" s="241">
        <f>Table703[[#This Row],[PRICE]]*0.2</f>
        <v>37</v>
      </c>
      <c r="M46" s="9"/>
      <c r="N46" s="9"/>
      <c r="O46" s="9"/>
      <c r="P46" s="9"/>
      <c r="Q46" s="9"/>
      <c r="R46" s="9"/>
    </row>
    <row r="47" spans="1:18" ht="18">
      <c r="A47" s="52" t="s">
        <v>1038</v>
      </c>
      <c r="B47" s="82">
        <v>240</v>
      </c>
      <c r="C47" s="54"/>
      <c r="D47" s="46">
        <f>Table703[[#This Row],[PRICE]]*Table703[[#This Row],[QTY ORDERED ]]</f>
        <v>0</v>
      </c>
      <c r="E47" s="241">
        <f>Table703[[#This Row],[PRICE]]*0.2</f>
        <v>48</v>
      </c>
      <c r="M47" s="9"/>
      <c r="N47" s="9"/>
      <c r="O47" s="9"/>
      <c r="P47" s="9"/>
      <c r="Q47" s="9"/>
      <c r="R47" s="9"/>
    </row>
    <row r="48" spans="1:18" ht="54">
      <c r="A48" s="243" t="s">
        <v>1021</v>
      </c>
      <c r="B48" s="83">
        <v>190</v>
      </c>
      <c r="C48" s="84"/>
      <c r="D48" s="65"/>
      <c r="E48" s="241">
        <f>Table703[[#This Row],[PRICE]]*0.2</f>
        <v>38</v>
      </c>
      <c r="M48" s="9"/>
      <c r="N48" s="9"/>
      <c r="O48" s="9"/>
      <c r="P48" s="9"/>
      <c r="Q48" s="9"/>
      <c r="R48" s="9"/>
    </row>
    <row r="49" spans="1:18" ht="18">
      <c r="A49" s="52" t="s">
        <v>1039</v>
      </c>
      <c r="B49" s="82">
        <v>70</v>
      </c>
      <c r="C49" s="54"/>
      <c r="D49" s="46">
        <f>Table703[[#This Row],[PRICE]]*Table703[[#This Row],[QTY ORDERED ]]</f>
        <v>0</v>
      </c>
      <c r="E49" s="241">
        <f>Table703[[#This Row],[PRICE]]*0.2</f>
        <v>14</v>
      </c>
      <c r="M49" s="9"/>
      <c r="N49" s="9"/>
      <c r="O49" s="9"/>
      <c r="P49" s="9"/>
      <c r="Q49" s="9"/>
      <c r="R49" s="9"/>
    </row>
    <row r="50" spans="1:18" ht="18">
      <c r="A50" s="49" t="s">
        <v>65</v>
      </c>
      <c r="B50" s="85"/>
      <c r="C50" s="59"/>
      <c r="D50" s="38"/>
      <c r="E50" s="242"/>
      <c r="M50" s="9"/>
      <c r="N50" s="9"/>
      <c r="O50" s="9"/>
      <c r="P50" s="9"/>
      <c r="Q50" s="9"/>
      <c r="R50" s="9"/>
    </row>
    <row r="51" spans="1:18" ht="18">
      <c r="A51" s="87" t="s">
        <v>156</v>
      </c>
      <c r="B51" s="88">
        <v>39.9</v>
      </c>
      <c r="C51" s="87"/>
      <c r="D51" s="89">
        <f>Table703[[#This Row],[PRICE]]*Table703[[#This Row],[QTY ORDERED ]]</f>
        <v>0</v>
      </c>
      <c r="E51" s="276"/>
    </row>
    <row r="52" spans="1:18" ht="18">
      <c r="A52" s="275" t="s">
        <v>1162</v>
      </c>
      <c r="B52" s="88">
        <v>39.9</v>
      </c>
      <c r="C52" s="275"/>
      <c r="D52" s="89">
        <f>Table703[[#This Row],[QTY ORDERED ]]*Table703[[#This Row],[PRICE]]</f>
        <v>0</v>
      </c>
      <c r="E52" s="276"/>
    </row>
    <row r="53" spans="1:18" ht="18">
      <c r="A53" s="93" t="s">
        <v>75</v>
      </c>
      <c r="B53" s="94">
        <v>39.9</v>
      </c>
      <c r="C53" s="93"/>
      <c r="D53" s="89">
        <f>Table703[[#This Row],[PRICE]]*Table703[[#This Row],[QTY ORDERED ]]</f>
        <v>0</v>
      </c>
      <c r="E53" s="276"/>
    </row>
    <row r="54" spans="1:18" ht="18">
      <c r="A54" s="90" t="s">
        <v>358</v>
      </c>
      <c r="B54" s="94">
        <v>39.9</v>
      </c>
      <c r="C54" s="91"/>
      <c r="D54" s="92"/>
      <c r="E54" s="276"/>
    </row>
    <row r="55" spans="1:18" ht="18">
      <c r="A55" s="93" t="s">
        <v>68</v>
      </c>
      <c r="B55" s="94">
        <v>39.9</v>
      </c>
      <c r="C55" s="93"/>
      <c r="D55" s="92">
        <f>Table703[[#This Row],[PRICE]]*Table703[[#This Row],[QTY ORDERED ]]</f>
        <v>0</v>
      </c>
      <c r="E55" s="276"/>
    </row>
    <row r="56" spans="1:18" s="9" customFormat="1" ht="18">
      <c r="A56" s="93" t="s">
        <v>74</v>
      </c>
      <c r="B56" s="94">
        <v>39.9</v>
      </c>
      <c r="C56" s="93"/>
      <c r="D56" s="322"/>
      <c r="E56" s="163"/>
    </row>
    <row r="57" spans="1:18" ht="18">
      <c r="A57" s="93" t="s">
        <v>359</v>
      </c>
      <c r="B57" s="94">
        <v>39.9</v>
      </c>
      <c r="C57" s="93"/>
      <c r="D57" s="92">
        <f>Table703[[#This Row],[PRICE]]*Table703[[#This Row],[QTY ORDERED ]]</f>
        <v>0</v>
      </c>
      <c r="E57" s="276"/>
    </row>
    <row r="58" spans="1:18" ht="18">
      <c r="A58" s="93" t="s">
        <v>70</v>
      </c>
      <c r="B58" s="94">
        <v>39.9</v>
      </c>
      <c r="C58" s="93"/>
      <c r="D58" s="92">
        <f>Table703[[#This Row],[PRICE]]*Table703[[#This Row],[QTY ORDERED ]]</f>
        <v>0</v>
      </c>
      <c r="E58" s="276"/>
    </row>
    <row r="59" spans="1:18" ht="18">
      <c r="A59" s="93" t="s">
        <v>76</v>
      </c>
      <c r="B59" s="94">
        <v>39.9</v>
      </c>
      <c r="C59" s="93"/>
      <c r="D59" s="92">
        <f>Table703[[#This Row],[PRICE]]*Table703[[#This Row],[QTY ORDERED ]]</f>
        <v>0</v>
      </c>
      <c r="E59" s="276"/>
    </row>
    <row r="60" spans="1:18" ht="18">
      <c r="A60" s="93" t="s">
        <v>95</v>
      </c>
      <c r="B60" s="94">
        <v>39.9</v>
      </c>
      <c r="C60" s="93"/>
      <c r="D60" s="92">
        <f>Table703[[#This Row],[PRICE]]*Table703[[#This Row],[QTY ORDERED ]]</f>
        <v>0</v>
      </c>
      <c r="E60" s="276"/>
    </row>
    <row r="61" spans="1:18" ht="18">
      <c r="A61" s="90" t="s">
        <v>73</v>
      </c>
      <c r="B61" s="94">
        <v>39.9</v>
      </c>
      <c r="C61" s="93"/>
      <c r="D61" s="92"/>
      <c r="E61" s="276"/>
    </row>
    <row r="62" spans="1:18" ht="18">
      <c r="A62" s="93" t="s">
        <v>71</v>
      </c>
      <c r="B62" s="94">
        <v>39.9</v>
      </c>
      <c r="C62" s="93"/>
      <c r="D62" s="92">
        <f>Table703[[#This Row],[PRICE]]*Table703[[#This Row],[QTY ORDERED ]]</f>
        <v>0</v>
      </c>
      <c r="E62" s="276"/>
    </row>
    <row r="63" spans="1:18" ht="18">
      <c r="A63" s="93" t="s">
        <v>67</v>
      </c>
      <c r="B63" s="94">
        <v>39.9</v>
      </c>
      <c r="C63" s="93"/>
      <c r="D63" s="92">
        <f>Table703[[#This Row],[PRICE]]*Table703[[#This Row],[QTY ORDERED ]]</f>
        <v>0</v>
      </c>
      <c r="E63" s="276"/>
    </row>
    <row r="64" spans="1:18" ht="18">
      <c r="A64" s="93" t="s">
        <v>411</v>
      </c>
      <c r="B64" s="94">
        <v>39.9</v>
      </c>
      <c r="C64" s="93"/>
      <c r="D64" s="92">
        <f>Table703[[#This Row],[PRICE]]*Table703[[#This Row],[QTY ORDERED ]]</f>
        <v>0</v>
      </c>
      <c r="E64" s="276"/>
    </row>
    <row r="65" spans="1:5" ht="18">
      <c r="A65" s="93" t="s">
        <v>87</v>
      </c>
      <c r="B65" s="94">
        <v>39.9</v>
      </c>
      <c r="C65" s="93"/>
      <c r="D65" s="92">
        <f>Table703[[#This Row],[PRICE]]*Table703[[#This Row],[QTY ORDERED ]]</f>
        <v>0</v>
      </c>
      <c r="E65" s="276"/>
    </row>
    <row r="66" spans="1:5" ht="18">
      <c r="A66" s="93" t="s">
        <v>69</v>
      </c>
      <c r="B66" s="94">
        <v>39.9</v>
      </c>
      <c r="C66" s="93"/>
      <c r="D66" s="92">
        <f>Table703[[#This Row],[PRICE]]*Table703[[#This Row],[QTY ORDERED ]]</f>
        <v>0</v>
      </c>
      <c r="E66" s="276"/>
    </row>
    <row r="67" spans="1:5" ht="18">
      <c r="A67" s="93" t="s">
        <v>72</v>
      </c>
      <c r="B67" s="94">
        <v>39.9</v>
      </c>
      <c r="C67" s="93"/>
      <c r="D67" s="92">
        <f>Table703[[#This Row],[PRICE]]*Table703[[#This Row],[QTY ORDERED ]]</f>
        <v>0</v>
      </c>
      <c r="E67" s="276"/>
    </row>
    <row r="68" spans="1:5" ht="18">
      <c r="A68" s="91" t="s">
        <v>66</v>
      </c>
      <c r="B68" s="94">
        <v>39.9</v>
      </c>
      <c r="C68" s="93"/>
      <c r="D68" s="92">
        <f>Table703[[#This Row],[PRICE]]*Table703[[#This Row],[QTY ORDERED ]]</f>
        <v>0</v>
      </c>
      <c r="E68" s="276"/>
    </row>
    <row r="69" spans="1:5" ht="18">
      <c r="A69" s="90" t="s">
        <v>88</v>
      </c>
      <c r="B69" s="94">
        <v>39.9</v>
      </c>
      <c r="C69" s="93"/>
      <c r="D69" s="92"/>
      <c r="E69" s="276"/>
    </row>
    <row r="70" spans="1:5" ht="18">
      <c r="A70" s="95" t="s">
        <v>360</v>
      </c>
      <c r="B70" s="96">
        <v>39.9</v>
      </c>
      <c r="C70" s="95"/>
      <c r="D70" s="97">
        <f>Table703[[#This Row],[PRICE]]*Table703[[#This Row],[QTY ORDERED ]]</f>
        <v>0</v>
      </c>
      <c r="E70" s="55"/>
    </row>
    <row r="71" spans="1:5" ht="18">
      <c r="A71" s="95" t="s">
        <v>532</v>
      </c>
      <c r="B71" s="96">
        <v>39.9</v>
      </c>
      <c r="C71" s="95"/>
      <c r="D71" s="97">
        <f>Table703[[#This Row],[PRICE]]*Table703[[#This Row],[QTY ORDERED ]]</f>
        <v>0</v>
      </c>
      <c r="E71" s="55"/>
    </row>
    <row r="72" spans="1:5" ht="18">
      <c r="A72" s="49" t="s">
        <v>1149</v>
      </c>
      <c r="B72" s="85"/>
      <c r="C72" s="59"/>
      <c r="D72" s="38"/>
      <c r="E72" s="55"/>
    </row>
    <row r="73" spans="1:5" ht="18">
      <c r="A73" s="267" t="s">
        <v>1150</v>
      </c>
      <c r="B73" s="82">
        <v>19.5</v>
      </c>
      <c r="C73" s="54"/>
      <c r="D73" s="124">
        <f>Table703[[#This Row],[QTY ORDERED ]]*Table703[[#This Row],[PRICE]]</f>
        <v>0</v>
      </c>
      <c r="E73" s="55"/>
    </row>
    <row r="74" spans="1:5" ht="18">
      <c r="A74" s="267" t="s">
        <v>1163</v>
      </c>
      <c r="B74" s="82">
        <v>22.5</v>
      </c>
      <c r="C74" s="54"/>
      <c r="D74" s="124">
        <f>Table703[[#This Row],[QTY ORDERED ]]*Table703[[#This Row],[PRICE]]</f>
        <v>0</v>
      </c>
      <c r="E74" s="55"/>
    </row>
    <row r="75" spans="1:5" s="9" customFormat="1" ht="18">
      <c r="A75" s="75" t="s">
        <v>1239</v>
      </c>
      <c r="B75" s="98">
        <v>19.5</v>
      </c>
      <c r="C75" s="75"/>
      <c r="D75" s="201">
        <f>Table703[[#This Row],[QTY ORDERED ]]*Table703[[#This Row],[PRICE]]</f>
        <v>0</v>
      </c>
      <c r="E75" s="163"/>
    </row>
    <row r="76" spans="1:5" ht="18">
      <c r="A76" s="157" t="s">
        <v>1240</v>
      </c>
      <c r="B76" s="82">
        <v>22.5</v>
      </c>
      <c r="C76" s="54"/>
      <c r="D76" s="124">
        <f>Table703[[#This Row],[QTY ORDERED ]]*Table703[[#This Row],[PRICE]]</f>
        <v>0</v>
      </c>
      <c r="E76" s="55"/>
    </row>
    <row r="77" spans="1:5" ht="18">
      <c r="A77" s="157" t="s">
        <v>1241</v>
      </c>
      <c r="B77" s="82">
        <v>19.5</v>
      </c>
      <c r="C77" s="54"/>
      <c r="D77" s="124">
        <f>Table703[[#This Row],[QTY ORDERED ]]*Table703[[#This Row],[PRICE]]</f>
        <v>0</v>
      </c>
      <c r="E77" s="55"/>
    </row>
    <row r="78" spans="1:5" s="9" customFormat="1" ht="18">
      <c r="A78" s="75" t="s">
        <v>1242</v>
      </c>
      <c r="B78" s="98">
        <v>19.5</v>
      </c>
      <c r="C78" s="75"/>
      <c r="D78" s="201">
        <f>Table703[[#This Row],[QTY ORDERED ]]*Table703[[#This Row],[PRICE]]</f>
        <v>0</v>
      </c>
      <c r="E78" s="163"/>
    </row>
    <row r="79" spans="1:5" ht="18">
      <c r="A79" s="49" t="s">
        <v>89</v>
      </c>
      <c r="B79" s="85"/>
      <c r="C79" s="59"/>
      <c r="D79" s="38"/>
      <c r="E79" s="55"/>
    </row>
    <row r="80" spans="1:5" ht="18">
      <c r="A80" s="75" t="s">
        <v>63</v>
      </c>
      <c r="B80" s="82">
        <v>18</v>
      </c>
      <c r="C80" s="54"/>
      <c r="D80" s="46">
        <f>Table703[[#This Row],[PRICE]]*Table703[[#This Row],[QTY ORDERED ]]</f>
        <v>0</v>
      </c>
      <c r="E80" s="55"/>
    </row>
    <row r="81" spans="1:5" ht="18">
      <c r="A81" s="75" t="s">
        <v>62</v>
      </c>
      <c r="B81" s="82">
        <v>18</v>
      </c>
      <c r="C81" s="54"/>
      <c r="D81" s="46">
        <f>Table703[[#This Row],[PRICE]]*Table703[[#This Row],[QTY ORDERED ]]</f>
        <v>0</v>
      </c>
      <c r="E81" s="55"/>
    </row>
    <row r="82" spans="1:5" ht="18">
      <c r="A82" s="52" t="s">
        <v>90</v>
      </c>
      <c r="B82" s="82">
        <v>18</v>
      </c>
      <c r="C82" s="54"/>
      <c r="D82" s="46"/>
      <c r="E82" s="55"/>
    </row>
    <row r="83" spans="1:5" ht="18">
      <c r="A83" s="75" t="s">
        <v>574</v>
      </c>
      <c r="B83" s="82">
        <v>18</v>
      </c>
      <c r="C83" s="54"/>
      <c r="D83" s="46">
        <f>Table703[[#This Row],[PRICE]]*Table703[[#This Row],[QTY ORDERED ]]</f>
        <v>0</v>
      </c>
      <c r="E83" s="55"/>
    </row>
    <row r="84" spans="1:5" ht="18">
      <c r="A84" s="75" t="s">
        <v>64</v>
      </c>
      <c r="B84" s="82">
        <v>18</v>
      </c>
      <c r="C84" s="54"/>
      <c r="D84" s="46">
        <f>Table703[[#This Row],[PRICE]]*Table703[[#This Row],[QTY ORDERED ]]</f>
        <v>0</v>
      </c>
      <c r="E84" s="55"/>
    </row>
    <row r="85" spans="1:5" ht="18">
      <c r="A85" s="160" t="s">
        <v>61</v>
      </c>
      <c r="B85" s="85"/>
      <c r="C85" s="59"/>
      <c r="D85" s="38"/>
      <c r="E85" s="55"/>
    </row>
    <row r="86" spans="1:5" ht="18">
      <c r="A86" s="52" t="s">
        <v>569</v>
      </c>
      <c r="B86" s="82">
        <f t="shared" ref="B86:B94" si="0">13.5</f>
        <v>13.5</v>
      </c>
      <c r="C86" s="54"/>
      <c r="D86" s="46"/>
      <c r="E86" s="55"/>
    </row>
    <row r="87" spans="1:5" ht="18">
      <c r="A87" s="52" t="s">
        <v>533</v>
      </c>
      <c r="B87" s="82">
        <f t="shared" si="0"/>
        <v>13.5</v>
      </c>
      <c r="C87" s="54"/>
      <c r="D87" s="46"/>
      <c r="E87" s="55"/>
    </row>
    <row r="88" spans="1:5" s="9" customFormat="1" ht="18">
      <c r="A88" s="75" t="s">
        <v>534</v>
      </c>
      <c r="B88" s="82">
        <f t="shared" si="0"/>
        <v>13.5</v>
      </c>
      <c r="C88" s="75"/>
      <c r="D88" s="46">
        <f>Table703[[#This Row],[PRICE]]*Table703[[#This Row],[QTY ORDERED ]]</f>
        <v>0</v>
      </c>
      <c r="E88" s="163"/>
    </row>
    <row r="89" spans="1:5" s="9" customFormat="1" ht="18">
      <c r="A89" s="278" t="s">
        <v>1165</v>
      </c>
      <c r="B89" s="82">
        <f t="shared" si="0"/>
        <v>13.5</v>
      </c>
      <c r="C89" s="75"/>
      <c r="D89" s="46">
        <f>Table703[[#This Row],[PRICE]]*Table703[[#This Row],[QTY ORDERED ]]</f>
        <v>0</v>
      </c>
      <c r="E89" s="163"/>
    </row>
    <row r="90" spans="1:5" ht="18">
      <c r="A90" s="75" t="s">
        <v>535</v>
      </c>
      <c r="B90" s="82">
        <f t="shared" si="0"/>
        <v>13.5</v>
      </c>
      <c r="C90" s="54"/>
      <c r="D90" s="46">
        <f>Table703[[#This Row],[PRICE]]*Table703[[#This Row],[QTY ORDERED ]]</f>
        <v>0</v>
      </c>
      <c r="E90" s="55"/>
    </row>
    <row r="91" spans="1:5" ht="18">
      <c r="A91" s="52" t="s">
        <v>570</v>
      </c>
      <c r="B91" s="82">
        <f t="shared" si="0"/>
        <v>13.5</v>
      </c>
      <c r="C91" s="54"/>
      <c r="D91" s="46"/>
      <c r="E91" s="55"/>
    </row>
    <row r="92" spans="1:5" ht="18">
      <c r="A92" s="52" t="s">
        <v>536</v>
      </c>
      <c r="B92" s="82">
        <f t="shared" si="0"/>
        <v>13.5</v>
      </c>
      <c r="C92" s="54"/>
      <c r="D92" s="46"/>
      <c r="E92" s="55"/>
    </row>
    <row r="93" spans="1:5" ht="18">
      <c r="A93" s="75" t="s">
        <v>537</v>
      </c>
      <c r="B93" s="82">
        <f t="shared" si="0"/>
        <v>13.5</v>
      </c>
      <c r="C93" s="54"/>
      <c r="D93" s="46">
        <f>Table703[[#This Row],[PRICE]]*Table703[[#This Row],[QTY ORDERED ]]</f>
        <v>0</v>
      </c>
      <c r="E93" s="55"/>
    </row>
    <row r="94" spans="1:5" ht="18">
      <c r="A94" s="86" t="s">
        <v>571</v>
      </c>
      <c r="B94" s="82">
        <f t="shared" si="0"/>
        <v>13.5</v>
      </c>
      <c r="C94" s="54"/>
      <c r="D94" s="46">
        <f>Table703[[#This Row],[PRICE]]*Table703[[#This Row],[QTY ORDERED ]]</f>
        <v>0</v>
      </c>
      <c r="E94" s="55"/>
    </row>
    <row r="95" spans="1:5" ht="18">
      <c r="A95" s="54" t="s">
        <v>589</v>
      </c>
      <c r="B95" s="82">
        <f>5*6</f>
        <v>30</v>
      </c>
      <c r="C95" s="54"/>
      <c r="D95" s="46">
        <f>Table703[[#This Row],[PRICE]]*Table703[[#This Row],[QTY ORDERED ]]</f>
        <v>0</v>
      </c>
      <c r="E95" s="55"/>
    </row>
    <row r="96" spans="1:5" ht="18">
      <c r="A96" s="54" t="s">
        <v>590</v>
      </c>
      <c r="B96" s="82">
        <f>5*6</f>
        <v>30</v>
      </c>
      <c r="C96" s="54"/>
      <c r="D96" s="46">
        <f>Table703[[#This Row],[PRICE]]*Table703[[#This Row],[QTY ORDERED ]]</f>
        <v>0</v>
      </c>
      <c r="E96" s="55"/>
    </row>
    <row r="97" spans="1:5" ht="18">
      <c r="A97" s="52" t="s">
        <v>591</v>
      </c>
      <c r="B97" s="82">
        <f>5*6</f>
        <v>30</v>
      </c>
      <c r="C97" s="54"/>
      <c r="D97" s="46"/>
      <c r="E97" s="55"/>
    </row>
    <row r="98" spans="1:5" ht="18">
      <c r="A98" s="52" t="s">
        <v>592</v>
      </c>
      <c r="B98" s="82">
        <f>5*6</f>
        <v>30</v>
      </c>
      <c r="C98" s="54"/>
      <c r="D98" s="46"/>
      <c r="E98" s="55"/>
    </row>
    <row r="99" spans="1:5" ht="18">
      <c r="A99" s="52" t="s">
        <v>593</v>
      </c>
      <c r="B99" s="98">
        <f>5*6</f>
        <v>30</v>
      </c>
      <c r="C99" s="54"/>
      <c r="D99" s="46"/>
      <c r="E99" s="55"/>
    </row>
    <row r="100" spans="1:5" ht="18">
      <c r="A100" s="118" t="s">
        <v>678</v>
      </c>
      <c r="B100" s="119"/>
      <c r="C100" s="120"/>
      <c r="D100" s="121"/>
      <c r="E100" s="55"/>
    </row>
    <row r="101" spans="1:5" ht="18">
      <c r="A101" s="54" t="s">
        <v>679</v>
      </c>
      <c r="B101" s="82">
        <v>115</v>
      </c>
      <c r="C101" s="54"/>
      <c r="D101" s="46">
        <f>Table703[[#This Row],[QTY ORDERED ]]*Table703[[#This Row],[PRICE]]</f>
        <v>0</v>
      </c>
      <c r="E101" s="277">
        <f>Table703[[#This Row],[PRICE]]*0.1</f>
        <v>11.5</v>
      </c>
    </row>
    <row r="102" spans="1:5" ht="18">
      <c r="A102" s="54" t="s">
        <v>680</v>
      </c>
      <c r="B102" s="82">
        <v>115</v>
      </c>
      <c r="C102" s="54"/>
      <c r="D102" s="46">
        <f>Table703[[#This Row],[QTY ORDERED ]]*Table703[[#This Row],[PRICE]]</f>
        <v>0</v>
      </c>
      <c r="E102" s="277">
        <f>Table703[[#This Row],[PRICE]]*0.1</f>
        <v>11.5</v>
      </c>
    </row>
    <row r="103" spans="1:5" ht="18">
      <c r="A103" s="54" t="s">
        <v>681</v>
      </c>
      <c r="B103" s="82">
        <v>115</v>
      </c>
      <c r="C103" s="54"/>
      <c r="D103" s="46">
        <f>Table703[[#This Row],[QTY ORDERED ]]*Table703[[#This Row],[PRICE]]</f>
        <v>0</v>
      </c>
      <c r="E103" s="277">
        <f>Table703[[#This Row],[PRICE]]*0.1</f>
        <v>11.5</v>
      </c>
    </row>
    <row r="104" spans="1:5" ht="18">
      <c r="A104" s="49" t="s">
        <v>57</v>
      </c>
      <c r="B104" s="85"/>
      <c r="C104" s="59"/>
      <c r="D104" s="38"/>
      <c r="E104" s="276"/>
    </row>
    <row r="105" spans="1:5" ht="18">
      <c r="A105" s="63" t="s">
        <v>58</v>
      </c>
      <c r="B105" s="82"/>
      <c r="C105" s="54"/>
      <c r="D105" s="46"/>
      <c r="E105" s="276"/>
    </row>
    <row r="106" spans="1:5" ht="18">
      <c r="A106" s="54" t="s">
        <v>59</v>
      </c>
      <c r="B106" s="82">
        <v>8.15</v>
      </c>
      <c r="C106" s="54"/>
      <c r="D106" s="46">
        <f>Table703[[#This Row],[PRICE]]*Table703[[#This Row],[QTY ORDERED ]]</f>
        <v>0</v>
      </c>
      <c r="E106" s="55"/>
    </row>
    <row r="107" spans="1:5" ht="18">
      <c r="A107" s="54" t="s">
        <v>418</v>
      </c>
      <c r="B107" s="82">
        <v>17</v>
      </c>
      <c r="C107" s="54"/>
      <c r="D107" s="46">
        <f>Table703[[#This Row],[PRICE]]*Table703[[#This Row],[QTY ORDERED ]]</f>
        <v>0</v>
      </c>
      <c r="E107" s="55"/>
    </row>
    <row r="108" spans="1:5" ht="18">
      <c r="A108" s="54" t="s">
        <v>901</v>
      </c>
      <c r="B108" s="82">
        <v>2.65</v>
      </c>
      <c r="C108" s="54"/>
      <c r="D108" s="46">
        <f>Table703[[#This Row],[PRICE]]*Table703[[#This Row],[QTY ORDERED ]]</f>
        <v>0</v>
      </c>
      <c r="E108" s="55"/>
    </row>
    <row r="109" spans="1:5" ht="18">
      <c r="A109" s="63" t="s">
        <v>60</v>
      </c>
      <c r="B109" s="82"/>
      <c r="C109" s="54"/>
      <c r="D109" s="46"/>
      <c r="E109" s="55"/>
    </row>
    <row r="110" spans="1:5" ht="18">
      <c r="A110" s="54" t="s">
        <v>588</v>
      </c>
      <c r="B110" s="82">
        <f>5.36*6</f>
        <v>32.160000000000004</v>
      </c>
      <c r="C110" s="54"/>
      <c r="D110" s="46">
        <f>Table703[[#This Row],[PRICE]]*Table703[[#This Row],[QTY ORDERED ]]</f>
        <v>0</v>
      </c>
      <c r="E110" s="55"/>
    </row>
    <row r="111" spans="1:5" ht="18">
      <c r="A111" s="54" t="s">
        <v>642</v>
      </c>
      <c r="B111" s="82">
        <v>12</v>
      </c>
      <c r="C111" s="54"/>
      <c r="D111" s="46">
        <f>Table703[[#This Row],[PRICE]]*Table703[[#This Row],[QTY ORDERED ]]</f>
        <v>0</v>
      </c>
      <c r="E111" s="55"/>
    </row>
    <row r="112" spans="1:5" ht="18">
      <c r="A112" s="54" t="s">
        <v>594</v>
      </c>
      <c r="B112" s="82">
        <f>4*8</f>
        <v>32</v>
      </c>
      <c r="C112" s="54"/>
      <c r="D112" s="46">
        <f>Table703[[#This Row],[PRICE]]*Table703[[#This Row],[QTY ORDERED ]]</f>
        <v>0</v>
      </c>
      <c r="E112" s="55"/>
    </row>
    <row r="113" spans="1:5" ht="18">
      <c r="A113" s="75" t="s">
        <v>641</v>
      </c>
      <c r="B113" s="98">
        <v>11</v>
      </c>
      <c r="C113" s="75"/>
      <c r="D113" s="46">
        <f>Table703[[#This Row],[PRICE]]*Table703[[#This Row],[QTY ORDERED ]]</f>
        <v>0</v>
      </c>
      <c r="E113" s="55"/>
    </row>
    <row r="114" spans="1:5" ht="18">
      <c r="A114" s="99"/>
      <c r="B114" s="445" t="s">
        <v>149</v>
      </c>
      <c r="C114" s="445"/>
      <c r="D114" s="60">
        <f>SUM(Table703[TOTAL])</f>
        <v>0</v>
      </c>
      <c r="E114" s="55"/>
    </row>
    <row r="115" spans="1:5" ht="18">
      <c r="A115" s="2"/>
      <c r="C115" s="2"/>
      <c r="D115" s="22"/>
      <c r="E115" s="55"/>
    </row>
    <row r="116" spans="1:5" ht="18">
      <c r="A116" s="2"/>
      <c r="C116" s="2"/>
      <c r="D116" s="22"/>
      <c r="E116" s="55"/>
    </row>
    <row r="117" spans="1:5">
      <c r="A117" s="2"/>
      <c r="C117" s="2"/>
      <c r="D117" s="22"/>
    </row>
    <row r="118" spans="1:5">
      <c r="A118" s="2"/>
      <c r="C118" s="2"/>
      <c r="D118" s="22"/>
    </row>
    <row r="119" spans="1:5">
      <c r="A119" s="2"/>
      <c r="C119" s="2"/>
      <c r="D119" s="22"/>
    </row>
    <row r="120" spans="1:5">
      <c r="A120" s="2"/>
      <c r="C120" s="2"/>
      <c r="D120" s="22"/>
    </row>
    <row r="121" spans="1:5">
      <c r="A121" s="2"/>
      <c r="C121" s="2"/>
      <c r="D121" s="22"/>
    </row>
    <row r="122" spans="1:5">
      <c r="A122" s="2"/>
      <c r="C122" s="2"/>
      <c r="D122" s="22"/>
    </row>
    <row r="123" spans="1:5">
      <c r="A123" s="2"/>
      <c r="C123" s="2"/>
      <c r="D123" s="22"/>
    </row>
    <row r="124" spans="1:5">
      <c r="A124" s="2"/>
      <c r="C124" s="2"/>
      <c r="D124" s="22"/>
    </row>
    <row r="125" spans="1:5">
      <c r="A125" s="2"/>
      <c r="C125" s="2"/>
      <c r="D125" s="22"/>
    </row>
    <row r="126" spans="1:5">
      <c r="A126" s="2"/>
      <c r="C126" s="2"/>
      <c r="D126" s="22"/>
    </row>
    <row r="127" spans="1:5">
      <c r="A127" s="2"/>
      <c r="C127" s="2"/>
      <c r="D127" s="22"/>
    </row>
    <row r="128" spans="1:5">
      <c r="A128" s="2"/>
      <c r="C128" s="2"/>
      <c r="D128" s="22"/>
    </row>
    <row r="129" spans="1:4">
      <c r="A129" s="2"/>
      <c r="C129" s="2"/>
      <c r="D129" s="22"/>
    </row>
    <row r="130" spans="1:4">
      <c r="A130" s="2"/>
      <c r="C130" s="2"/>
      <c r="D130" s="22"/>
    </row>
    <row r="131" spans="1:4">
      <c r="A131" s="2"/>
      <c r="C131" s="2"/>
      <c r="D131" s="22"/>
    </row>
    <row r="132" spans="1:4">
      <c r="A132" s="2"/>
      <c r="C132" s="2"/>
      <c r="D132" s="22"/>
    </row>
    <row r="133" spans="1:4">
      <c r="A133" s="2"/>
      <c r="C133" s="2"/>
      <c r="D133" s="22"/>
    </row>
    <row r="134" spans="1:4">
      <c r="A134" s="2"/>
      <c r="C134" s="2"/>
      <c r="D134" s="22"/>
    </row>
    <row r="135" spans="1:4">
      <c r="A135" s="2"/>
      <c r="C135" s="2"/>
      <c r="D135" s="22"/>
    </row>
    <row r="136" spans="1:4">
      <c r="A136" s="2"/>
      <c r="C136" s="2"/>
      <c r="D136" s="22"/>
    </row>
    <row r="137" spans="1:4">
      <c r="A137" s="2"/>
      <c r="C137" s="2"/>
      <c r="D137" s="22"/>
    </row>
    <row r="138" spans="1:4">
      <c r="A138" s="2"/>
      <c r="C138" s="2"/>
      <c r="D138" s="22"/>
    </row>
    <row r="139" spans="1:4">
      <c r="A139" s="2"/>
      <c r="C139" s="2"/>
      <c r="D139" s="22"/>
    </row>
    <row r="140" spans="1:4">
      <c r="A140" s="2"/>
      <c r="C140" s="2"/>
      <c r="D140" s="22"/>
    </row>
    <row r="141" spans="1:4">
      <c r="A141" s="2"/>
      <c r="C141" s="2"/>
      <c r="D141" s="22"/>
    </row>
    <row r="142" spans="1:4">
      <c r="A142" s="2"/>
      <c r="C142" s="2"/>
      <c r="D142" s="22"/>
    </row>
    <row r="143" spans="1:4">
      <c r="A143" s="2"/>
      <c r="C143" s="2"/>
      <c r="D143" s="22"/>
    </row>
    <row r="144" spans="1:4">
      <c r="A144" s="2"/>
      <c r="C144" s="2"/>
      <c r="D144" s="22"/>
    </row>
    <row r="145" spans="1:4">
      <c r="A145" s="2"/>
      <c r="C145" s="2"/>
      <c r="D145" s="22"/>
    </row>
    <row r="146" spans="1:4">
      <c r="A146" s="2"/>
      <c r="C146" s="2"/>
      <c r="D146" s="22"/>
    </row>
    <row r="147" spans="1:4">
      <c r="A147" s="2"/>
      <c r="C147" s="2"/>
      <c r="D147" s="22"/>
    </row>
    <row r="148" spans="1:4">
      <c r="A148" s="2"/>
      <c r="C148" s="2"/>
      <c r="D148" s="22"/>
    </row>
    <row r="149" spans="1:4">
      <c r="A149" s="2"/>
      <c r="C149" s="2"/>
      <c r="D149" s="22"/>
    </row>
    <row r="150" spans="1:4">
      <c r="A150" s="2"/>
      <c r="C150" s="2"/>
      <c r="D150" s="22"/>
    </row>
    <row r="151" spans="1:4">
      <c r="A151" s="2"/>
      <c r="C151" s="2"/>
      <c r="D151" s="22"/>
    </row>
    <row r="152" spans="1:4">
      <c r="A152" s="2"/>
      <c r="C152" s="2"/>
      <c r="D152" s="22"/>
    </row>
    <row r="153" spans="1:4">
      <c r="A153" s="2"/>
      <c r="C153" s="2"/>
      <c r="D153" s="22"/>
    </row>
    <row r="154" spans="1:4">
      <c r="A154" s="2"/>
      <c r="C154" s="2"/>
      <c r="D154" s="22"/>
    </row>
    <row r="155" spans="1:4">
      <c r="A155" s="2"/>
      <c r="C155" s="2"/>
      <c r="D155" s="22"/>
    </row>
    <row r="156" spans="1:4">
      <c r="A156" s="2"/>
      <c r="C156" s="2"/>
      <c r="D156" s="22"/>
    </row>
    <row r="157" spans="1:4">
      <c r="A157" s="2"/>
      <c r="C157" s="2"/>
      <c r="D157" s="22"/>
    </row>
    <row r="158" spans="1:4">
      <c r="A158" s="2"/>
      <c r="C158" s="2"/>
      <c r="D158" s="22"/>
    </row>
    <row r="159" spans="1:4">
      <c r="A159" s="2"/>
      <c r="C159" s="2"/>
      <c r="D159" s="22"/>
    </row>
    <row r="160" spans="1:4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</sheetData>
  <mergeCells count="3">
    <mergeCell ref="A1:D4"/>
    <mergeCell ref="B114:C114"/>
    <mergeCell ref="A5:D6"/>
  </mergeCells>
  <pageMargins left="0.25" right="0.25" top="0.75" bottom="0.75" header="0.3" footer="0.3"/>
  <pageSetup paperSize="9" scale="59" fitToHeight="10" orientation="portrait" horizontalDpi="0" verticalDpi="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86EB6-DC41-7046-8316-5E2F73D48DE9}">
  <sheetPr>
    <tabColor rgb="FF7030A0"/>
    <pageSetUpPr fitToPage="1"/>
  </sheetPr>
  <dimension ref="A1:K260"/>
  <sheetViews>
    <sheetView zoomScale="91" workbookViewId="0">
      <selection activeCell="D21" sqref="D21"/>
    </sheetView>
  </sheetViews>
  <sheetFormatPr baseColWidth="10" defaultColWidth="10.7109375" defaultRowHeight="14.25"/>
  <cols>
    <col min="1" max="1" width="79.42578125" style="1" bestFit="1" customWidth="1"/>
    <col min="2" max="2" width="10.7109375" style="1" bestFit="1" customWidth="1"/>
    <col min="3" max="3" width="14.28515625" style="5" bestFit="1" customWidth="1"/>
    <col min="4" max="4" width="15" style="23" bestFit="1" customWidth="1"/>
    <col min="5" max="5" width="14.28515625" style="1" bestFit="1" customWidth="1"/>
    <col min="6" max="6" width="20" style="27" bestFit="1" customWidth="1"/>
    <col min="7" max="7" width="16.7109375" style="1" bestFit="1" customWidth="1"/>
    <col min="8" max="16384" width="10.7109375" style="1"/>
  </cols>
  <sheetData>
    <row r="1" spans="1:11" ht="15" customHeight="1">
      <c r="A1" s="456" t="s">
        <v>598</v>
      </c>
      <c r="B1" s="456"/>
      <c r="C1" s="456"/>
      <c r="D1" s="456"/>
      <c r="E1" s="456"/>
      <c r="F1" s="456"/>
    </row>
    <row r="2" spans="1:11">
      <c r="A2" s="456"/>
      <c r="B2" s="456"/>
      <c r="C2" s="456"/>
      <c r="D2" s="456"/>
      <c r="E2" s="456"/>
      <c r="F2" s="456"/>
    </row>
    <row r="3" spans="1:11">
      <c r="A3" s="456"/>
      <c r="B3" s="456"/>
      <c r="C3" s="456"/>
      <c r="D3" s="456"/>
      <c r="E3" s="456"/>
      <c r="F3" s="456"/>
    </row>
    <row r="4" spans="1:11">
      <c r="A4" s="456"/>
      <c r="B4" s="456"/>
      <c r="C4" s="456"/>
      <c r="D4" s="456"/>
      <c r="E4" s="456"/>
      <c r="F4" s="456"/>
    </row>
    <row r="5" spans="1:11" ht="31.15" customHeight="1">
      <c r="A5" s="456"/>
      <c r="B5" s="456"/>
      <c r="C5" s="456"/>
      <c r="D5" s="456"/>
      <c r="E5" s="456"/>
      <c r="F5" s="456"/>
    </row>
    <row r="6" spans="1:11" s="6" customFormat="1" ht="15" customHeight="1">
      <c r="A6" s="190" t="s">
        <v>163</v>
      </c>
      <c r="B6" s="190" t="s">
        <v>164</v>
      </c>
      <c r="C6" s="190" t="s">
        <v>165</v>
      </c>
      <c r="D6" s="191" t="s">
        <v>120</v>
      </c>
      <c r="E6" s="192" t="s">
        <v>166</v>
      </c>
      <c r="F6" s="193" t="s">
        <v>167</v>
      </c>
      <c r="G6" s="253"/>
      <c r="H6" s="253"/>
    </row>
    <row r="7" spans="1:11" s="6" customFormat="1" ht="16.149999999999999" customHeight="1">
      <c r="A7" s="225" t="s">
        <v>168</v>
      </c>
      <c r="B7" s="225"/>
      <c r="C7" s="225"/>
      <c r="D7" s="230"/>
      <c r="E7" s="231"/>
      <c r="F7" s="232"/>
      <c r="H7" s="223"/>
      <c r="I7" s="223"/>
      <c r="J7" s="223"/>
      <c r="K7" s="223"/>
    </row>
    <row r="8" spans="1:11" s="6" customFormat="1" ht="21">
      <c r="A8" s="48" t="s">
        <v>169</v>
      </c>
      <c r="B8" s="101" t="s">
        <v>170</v>
      </c>
      <c r="C8" s="102" t="s">
        <v>171</v>
      </c>
      <c r="D8" s="194">
        <v>17</v>
      </c>
      <c r="E8" s="104"/>
      <c r="F8" s="105">
        <f>D8*E8</f>
        <v>0</v>
      </c>
      <c r="G8" s="254"/>
      <c r="H8" s="224">
        <f>Table7034[[#This Row],[PRICE]]*0.1</f>
        <v>1.7000000000000002</v>
      </c>
      <c r="I8" s="223"/>
      <c r="J8" s="223"/>
      <c r="K8" s="223"/>
    </row>
    <row r="9" spans="1:11" s="6" customFormat="1" ht="21">
      <c r="A9" s="48" t="s">
        <v>172</v>
      </c>
      <c r="B9" s="101" t="s">
        <v>170</v>
      </c>
      <c r="C9" s="102" t="s">
        <v>171</v>
      </c>
      <c r="D9" s="194">
        <v>16.5</v>
      </c>
      <c r="E9" s="104"/>
      <c r="F9" s="105">
        <f>D9*E9</f>
        <v>0</v>
      </c>
      <c r="G9" s="254"/>
      <c r="H9" s="224">
        <f>Table7034[[#This Row],[PRICE]]*0.1</f>
        <v>1.6500000000000001</v>
      </c>
      <c r="I9" s="223"/>
      <c r="J9" s="223"/>
      <c r="K9" s="223"/>
    </row>
    <row r="10" spans="1:11" s="6" customFormat="1" ht="21">
      <c r="A10" s="41" t="s">
        <v>173</v>
      </c>
      <c r="B10" s="101" t="s">
        <v>170</v>
      </c>
      <c r="C10" s="102" t="s">
        <v>171</v>
      </c>
      <c r="D10" s="194">
        <v>15.5</v>
      </c>
      <c r="E10" s="104"/>
      <c r="F10" s="105">
        <f>D10*E10</f>
        <v>0</v>
      </c>
      <c r="G10" s="254"/>
      <c r="H10" s="224">
        <f>Table7034[[#This Row],[PRICE]]*0.1</f>
        <v>1.55</v>
      </c>
      <c r="I10" s="223"/>
      <c r="J10" s="223"/>
      <c r="K10" s="223"/>
    </row>
    <row r="11" spans="1:11" s="6" customFormat="1" ht="21">
      <c r="A11" s="41" t="s">
        <v>416</v>
      </c>
      <c r="B11" s="102" t="s">
        <v>170</v>
      </c>
      <c r="C11" s="195" t="s">
        <v>417</v>
      </c>
      <c r="D11" s="196">
        <v>18</v>
      </c>
      <c r="E11" s="166"/>
      <c r="F11" s="105">
        <f>D11*E11</f>
        <v>0</v>
      </c>
      <c r="G11" s="254"/>
      <c r="H11" s="224">
        <f>Table7034[[#This Row],[PRICE]]*0.1</f>
        <v>1.8</v>
      </c>
      <c r="I11" s="223"/>
      <c r="J11" s="223"/>
      <c r="K11" s="223"/>
    </row>
    <row r="12" spans="1:11" s="6" customFormat="1" ht="18">
      <c r="A12" s="197" t="s">
        <v>354</v>
      </c>
      <c r="B12" s="198"/>
      <c r="C12" s="198"/>
      <c r="D12" s="199"/>
      <c r="E12" s="198"/>
      <c r="F12" s="199"/>
      <c r="H12" s="224"/>
      <c r="I12" s="223"/>
      <c r="J12" s="223"/>
      <c r="K12" s="223"/>
    </row>
    <row r="13" spans="1:11" s="6" customFormat="1" ht="21">
      <c r="A13" s="48" t="s">
        <v>174</v>
      </c>
      <c r="B13" s="101" t="s">
        <v>175</v>
      </c>
      <c r="C13" s="102" t="s">
        <v>176</v>
      </c>
      <c r="D13" s="200">
        <v>28</v>
      </c>
      <c r="E13" s="133"/>
      <c r="F13" s="201">
        <f>D13*E13</f>
        <v>0</v>
      </c>
      <c r="G13" s="254"/>
      <c r="H13" s="224">
        <f>Table7034[[#This Row],[PRICE]]*0.1</f>
        <v>2.8000000000000003</v>
      </c>
      <c r="I13" s="223"/>
      <c r="J13" s="223"/>
      <c r="K13" s="223"/>
    </row>
    <row r="14" spans="1:11" s="6" customFormat="1" ht="18">
      <c r="A14" s="225" t="s">
        <v>684</v>
      </c>
      <c r="B14" s="226"/>
      <c r="C14" s="227"/>
      <c r="D14" s="228"/>
      <c r="E14" s="229"/>
      <c r="F14" s="228"/>
      <c r="H14" s="224">
        <f>Table7034[[#This Row],[PRICE]]*0.1</f>
        <v>0</v>
      </c>
      <c r="I14" s="223"/>
      <c r="J14" s="223"/>
      <c r="K14" s="223"/>
    </row>
    <row r="15" spans="1:11" s="6" customFormat="1" ht="18">
      <c r="A15" s="212" t="s">
        <v>1329</v>
      </c>
      <c r="B15" s="102" t="s">
        <v>1330</v>
      </c>
      <c r="C15" s="195"/>
      <c r="D15" s="169">
        <v>189</v>
      </c>
      <c r="E15" s="166"/>
      <c r="F15" s="200">
        <f>D15*E15</f>
        <v>0</v>
      </c>
      <c r="H15" s="224"/>
      <c r="I15" s="223"/>
      <c r="J15" s="223"/>
      <c r="K15" s="223"/>
    </row>
    <row r="16" spans="1:11" s="6" customFormat="1" ht="21">
      <c r="A16" s="135" t="s">
        <v>177</v>
      </c>
      <c r="B16" s="101" t="s">
        <v>178</v>
      </c>
      <c r="C16" s="101" t="s">
        <v>179</v>
      </c>
      <c r="D16" s="103">
        <v>175</v>
      </c>
      <c r="E16" s="104"/>
      <c r="F16" s="105">
        <f t="shared" ref="F16:F17" si="0">D16*E16</f>
        <v>0</v>
      </c>
      <c r="G16" s="254"/>
      <c r="H16" s="224">
        <f>Table7034[[#This Row],[PRICE]]*0.1</f>
        <v>17.5</v>
      </c>
      <c r="I16" s="223"/>
      <c r="J16" s="223"/>
      <c r="K16" s="223"/>
    </row>
    <row r="17" spans="1:11" s="6" customFormat="1" ht="21">
      <c r="A17" s="48" t="s">
        <v>180</v>
      </c>
      <c r="B17" s="101" t="s">
        <v>181</v>
      </c>
      <c r="C17" s="102" t="s">
        <v>176</v>
      </c>
      <c r="D17" s="103">
        <v>135</v>
      </c>
      <c r="E17" s="104"/>
      <c r="F17" s="105">
        <f t="shared" si="0"/>
        <v>0</v>
      </c>
      <c r="G17" s="254"/>
      <c r="H17" s="224">
        <f>Table7034[[#This Row],[PRICE]]*0.1</f>
        <v>13.5</v>
      </c>
      <c r="I17" s="223"/>
      <c r="J17" s="223"/>
      <c r="K17" s="223"/>
    </row>
    <row r="18" spans="1:11" s="6" customFormat="1" ht="21">
      <c r="A18" s="45" t="s">
        <v>685</v>
      </c>
      <c r="B18" s="102" t="s">
        <v>181</v>
      </c>
      <c r="C18" s="195" t="s">
        <v>176</v>
      </c>
      <c r="D18" s="169">
        <v>125</v>
      </c>
      <c r="E18" s="166"/>
      <c r="F18" s="201"/>
      <c r="G18" s="254"/>
      <c r="H18" s="224">
        <f>Table7034[[#This Row],[PRICE]]*0.1</f>
        <v>12.5</v>
      </c>
      <c r="I18" s="223"/>
      <c r="J18" s="223"/>
      <c r="K18" s="223"/>
    </row>
    <row r="19" spans="1:11" s="6" customFormat="1" ht="21">
      <c r="A19" s="48" t="s">
        <v>182</v>
      </c>
      <c r="B19" s="101" t="s">
        <v>581</v>
      </c>
      <c r="C19" s="102" t="s">
        <v>183</v>
      </c>
      <c r="D19" s="200">
        <v>109.59</v>
      </c>
      <c r="E19" s="104"/>
      <c r="F19" s="201">
        <f t="shared" ref="F19:F23" si="1">D19*E19</f>
        <v>0</v>
      </c>
      <c r="G19" s="254"/>
      <c r="H19" s="224">
        <f>Table7034[[#This Row],[PRICE]]*0.1</f>
        <v>10.959000000000001</v>
      </c>
      <c r="I19" s="223"/>
      <c r="J19" s="223"/>
      <c r="K19" s="223"/>
    </row>
    <row r="20" spans="1:11" s="6" customFormat="1" ht="21">
      <c r="A20" s="48" t="s">
        <v>184</v>
      </c>
      <c r="B20" s="101" t="s">
        <v>178</v>
      </c>
      <c r="C20" s="102" t="s">
        <v>176</v>
      </c>
      <c r="D20" s="103">
        <v>139</v>
      </c>
      <c r="E20" s="104"/>
      <c r="F20" s="105">
        <f t="shared" si="1"/>
        <v>0</v>
      </c>
      <c r="G20" s="254"/>
      <c r="H20" s="224">
        <f>Table7034[[#This Row],[PRICE]]*0.1</f>
        <v>13.9</v>
      </c>
      <c r="I20" s="223"/>
      <c r="J20" s="223"/>
      <c r="K20" s="223"/>
    </row>
    <row r="21" spans="1:11" s="6" customFormat="1" ht="21">
      <c r="A21" s="48" t="s">
        <v>185</v>
      </c>
      <c r="B21" s="101" t="s">
        <v>175</v>
      </c>
      <c r="C21" s="102" t="s">
        <v>176</v>
      </c>
      <c r="D21" s="200">
        <v>235</v>
      </c>
      <c r="E21" s="104"/>
      <c r="F21" s="201">
        <f t="shared" si="1"/>
        <v>0</v>
      </c>
      <c r="G21" s="254"/>
      <c r="H21" s="224">
        <f>Table7034[[#This Row],[PRICE]]*0.1</f>
        <v>23.5</v>
      </c>
      <c r="I21" s="223"/>
      <c r="J21" s="223"/>
      <c r="K21" s="223"/>
    </row>
    <row r="22" spans="1:11" s="6" customFormat="1" ht="21">
      <c r="A22" s="48" t="s">
        <v>186</v>
      </c>
      <c r="B22" s="101" t="s">
        <v>175</v>
      </c>
      <c r="C22" s="102" t="s">
        <v>176</v>
      </c>
      <c r="D22" s="200">
        <v>269</v>
      </c>
      <c r="E22" s="104"/>
      <c r="F22" s="201">
        <f t="shared" si="1"/>
        <v>0</v>
      </c>
      <c r="G22" s="254"/>
      <c r="H22" s="224">
        <f>Table7034[[#This Row],[PRICE]]*0.1</f>
        <v>26.900000000000002</v>
      </c>
      <c r="I22" s="223"/>
      <c r="J22" s="223"/>
      <c r="K22" s="223"/>
    </row>
    <row r="23" spans="1:11" s="6" customFormat="1" ht="21">
      <c r="A23" s="56" t="s">
        <v>960</v>
      </c>
      <c r="B23" s="102" t="s">
        <v>181</v>
      </c>
      <c r="C23" s="195" t="s">
        <v>176</v>
      </c>
      <c r="D23" s="169">
        <v>275</v>
      </c>
      <c r="E23" s="166"/>
      <c r="F23" s="201">
        <f t="shared" si="1"/>
        <v>0</v>
      </c>
      <c r="G23" s="254"/>
      <c r="H23" s="224">
        <f>Table7034[[#This Row],[PRICE]]*0.1</f>
        <v>27.5</v>
      </c>
      <c r="I23" s="223"/>
      <c r="J23" s="223"/>
      <c r="K23" s="223"/>
    </row>
    <row r="24" spans="1:11" s="6" customFormat="1" ht="18">
      <c r="A24" s="225" t="s">
        <v>187</v>
      </c>
      <c r="B24" s="226"/>
      <c r="C24" s="227"/>
      <c r="D24" s="228"/>
      <c r="E24" s="229"/>
      <c r="F24" s="228"/>
      <c r="H24" s="224">
        <f>Table7034[[#This Row],[PRICE]]*0.1</f>
        <v>0</v>
      </c>
      <c r="I24" s="223"/>
      <c r="J24" s="223"/>
      <c r="K24" s="223"/>
    </row>
    <row r="25" spans="1:11" s="6" customFormat="1" ht="21">
      <c r="A25" s="48" t="s">
        <v>188</v>
      </c>
      <c r="B25" s="101" t="s">
        <v>181</v>
      </c>
      <c r="C25" s="102" t="s">
        <v>176</v>
      </c>
      <c r="D25" s="103">
        <v>125</v>
      </c>
      <c r="E25" s="104"/>
      <c r="F25" s="105">
        <f t="shared" ref="F25:F32" si="2">D25*E25</f>
        <v>0</v>
      </c>
      <c r="G25" s="254"/>
      <c r="H25" s="224">
        <f>Table7034[[#This Row],[PRICE]]*0.1</f>
        <v>12.5</v>
      </c>
      <c r="I25" s="223"/>
      <c r="J25" s="223"/>
      <c r="K25" s="223"/>
    </row>
    <row r="26" spans="1:11" s="6" customFormat="1" ht="21">
      <c r="A26" s="48" t="s">
        <v>189</v>
      </c>
      <c r="B26" s="101" t="s">
        <v>181</v>
      </c>
      <c r="C26" s="102" t="s">
        <v>176</v>
      </c>
      <c r="D26" s="103">
        <v>125</v>
      </c>
      <c r="E26" s="104"/>
      <c r="F26" s="105">
        <f t="shared" si="2"/>
        <v>0</v>
      </c>
      <c r="G26" s="254"/>
      <c r="H26" s="224">
        <f>Table7034[[#This Row],[PRICE]]*0.1</f>
        <v>12.5</v>
      </c>
      <c r="I26" s="223"/>
      <c r="J26" s="223"/>
      <c r="K26" s="223"/>
    </row>
    <row r="27" spans="1:11" s="6" customFormat="1" ht="21">
      <c r="A27" s="41" t="s">
        <v>585</v>
      </c>
      <c r="B27" s="102" t="s">
        <v>181</v>
      </c>
      <c r="C27" s="195" t="s">
        <v>176</v>
      </c>
      <c r="D27" s="202">
        <v>295</v>
      </c>
      <c r="E27" s="166"/>
      <c r="F27" s="105">
        <f t="shared" si="2"/>
        <v>0</v>
      </c>
      <c r="G27" s="254"/>
      <c r="H27" s="224">
        <f>Table7034[[#This Row],[PRICE]]*0.1</f>
        <v>29.5</v>
      </c>
      <c r="I27" s="223"/>
      <c r="J27" s="223"/>
      <c r="K27" s="223"/>
    </row>
    <row r="28" spans="1:11" s="6" customFormat="1" ht="18">
      <c r="A28" s="225" t="s">
        <v>935</v>
      </c>
      <c r="B28" s="227"/>
      <c r="C28" s="233"/>
      <c r="D28" s="234"/>
      <c r="E28" s="235"/>
      <c r="F28" s="236"/>
      <c r="H28" s="224">
        <f>Table7034[[#This Row],[PRICE]]*0.1</f>
        <v>0</v>
      </c>
      <c r="I28" s="223"/>
      <c r="J28" s="223"/>
      <c r="K28" s="223"/>
    </row>
    <row r="29" spans="1:11" s="6" customFormat="1" ht="21">
      <c r="A29" s="56" t="s">
        <v>943</v>
      </c>
      <c r="B29" s="102" t="s">
        <v>936</v>
      </c>
      <c r="C29" s="195" t="s">
        <v>942</v>
      </c>
      <c r="D29" s="202">
        <v>159</v>
      </c>
      <c r="E29" s="166"/>
      <c r="F29" s="105">
        <f t="shared" si="2"/>
        <v>0</v>
      </c>
      <c r="G29" s="254"/>
      <c r="H29" s="224">
        <f>Table7034[[#This Row],[PRICE]]*0.1</f>
        <v>15.9</v>
      </c>
      <c r="I29" s="223"/>
      <c r="J29" s="223"/>
      <c r="K29" s="223"/>
    </row>
    <row r="30" spans="1:11" s="6" customFormat="1" ht="21">
      <c r="A30" s="56" t="s">
        <v>937</v>
      </c>
      <c r="B30" s="102" t="s">
        <v>938</v>
      </c>
      <c r="C30" s="195" t="s">
        <v>942</v>
      </c>
      <c r="D30" s="202">
        <v>165</v>
      </c>
      <c r="E30" s="166"/>
      <c r="F30" s="105">
        <f t="shared" si="2"/>
        <v>0</v>
      </c>
      <c r="G30" s="254"/>
      <c r="H30" s="224">
        <f>Table7034[[#This Row],[PRICE]]*0.1</f>
        <v>16.5</v>
      </c>
      <c r="I30" s="223"/>
      <c r="J30" s="223"/>
      <c r="K30" s="223"/>
    </row>
    <row r="31" spans="1:11" s="6" customFormat="1" ht="21">
      <c r="A31" s="56" t="s">
        <v>939</v>
      </c>
      <c r="B31" s="102" t="s">
        <v>940</v>
      </c>
      <c r="C31" s="195" t="s">
        <v>171</v>
      </c>
      <c r="D31" s="202">
        <v>210</v>
      </c>
      <c r="E31" s="166"/>
      <c r="F31" s="105">
        <f t="shared" si="2"/>
        <v>0</v>
      </c>
      <c r="G31" s="254"/>
      <c r="H31" s="224">
        <f>Table7034[[#This Row],[PRICE]]*0.1</f>
        <v>21</v>
      </c>
      <c r="I31" s="223"/>
      <c r="J31" s="223"/>
      <c r="K31" s="223"/>
    </row>
    <row r="32" spans="1:11" s="6" customFormat="1" ht="21">
      <c r="A32" s="56" t="s">
        <v>941</v>
      </c>
      <c r="B32" s="102" t="s">
        <v>940</v>
      </c>
      <c r="C32" s="195" t="s">
        <v>171</v>
      </c>
      <c r="D32" s="202">
        <v>210</v>
      </c>
      <c r="E32" s="166"/>
      <c r="F32" s="105">
        <f t="shared" si="2"/>
        <v>0</v>
      </c>
      <c r="G32" s="254"/>
      <c r="H32" s="224">
        <f>Table7034[[#This Row],[PRICE]]*0.1</f>
        <v>21</v>
      </c>
      <c r="I32" s="223"/>
      <c r="J32" s="223"/>
      <c r="K32" s="223"/>
    </row>
    <row r="33" spans="1:11" s="6" customFormat="1" ht="18">
      <c r="A33" s="225" t="s">
        <v>190</v>
      </c>
      <c r="B33" s="226"/>
      <c r="C33" s="227"/>
      <c r="D33" s="228"/>
      <c r="E33" s="229"/>
      <c r="F33" s="228"/>
      <c r="H33" s="224">
        <f>Table7034[[#This Row],[PRICE]]*0.1</f>
        <v>0</v>
      </c>
      <c r="I33" s="223"/>
      <c r="J33" s="223"/>
      <c r="K33" s="223"/>
    </row>
    <row r="34" spans="1:11" s="6" customFormat="1" ht="21">
      <c r="A34" s="41" t="s">
        <v>595</v>
      </c>
      <c r="B34" s="102" t="s">
        <v>181</v>
      </c>
      <c r="C34" s="102" t="s">
        <v>176</v>
      </c>
      <c r="D34" s="169">
        <v>169</v>
      </c>
      <c r="E34" s="203"/>
      <c r="F34" s="201">
        <f>Table7034[[#This Row],[PRICE]]*Table7034[[#This Row],[ORDER QUANTITY]]</f>
        <v>0</v>
      </c>
      <c r="G34" s="254"/>
      <c r="H34" s="224">
        <f>Table7034[[#This Row],[PRICE]]*0.1</f>
        <v>16.900000000000002</v>
      </c>
      <c r="I34" s="223"/>
      <c r="J34" s="223"/>
      <c r="K34" s="223"/>
    </row>
    <row r="35" spans="1:11" s="6" customFormat="1" ht="21">
      <c r="A35" s="41" t="s">
        <v>191</v>
      </c>
      <c r="B35" s="102" t="s">
        <v>181</v>
      </c>
      <c r="C35" s="102" t="s">
        <v>176</v>
      </c>
      <c r="D35" s="169">
        <v>145</v>
      </c>
      <c r="E35" s="203"/>
      <c r="F35" s="201">
        <f>Table7034[[#This Row],[PRICE]]*Table7034[[#This Row],[ORDER QUANTITY]]</f>
        <v>0</v>
      </c>
      <c r="G35" s="254"/>
      <c r="H35" s="224">
        <f>Table7034[[#This Row],[PRICE]]*0.1</f>
        <v>14.5</v>
      </c>
      <c r="I35" s="223"/>
      <c r="J35" s="223"/>
      <c r="K35" s="223"/>
    </row>
    <row r="36" spans="1:11" s="6" customFormat="1" ht="21">
      <c r="A36" s="41" t="s">
        <v>192</v>
      </c>
      <c r="B36" s="102" t="s">
        <v>181</v>
      </c>
      <c r="C36" s="102" t="s">
        <v>176</v>
      </c>
      <c r="D36" s="169">
        <v>145</v>
      </c>
      <c r="E36" s="104"/>
      <c r="F36" s="201">
        <f>Table7034[[#This Row],[PRICE]]*Table7034[[#This Row],[ORDER QUANTITY]]</f>
        <v>0</v>
      </c>
      <c r="G36" s="254"/>
      <c r="H36" s="224">
        <f>Table7034[[#This Row],[PRICE]]*0.1</f>
        <v>14.5</v>
      </c>
      <c r="I36" s="223"/>
      <c r="J36" s="223"/>
      <c r="K36" s="223"/>
    </row>
    <row r="37" spans="1:11" s="6" customFormat="1" ht="21">
      <c r="A37" s="41" t="s">
        <v>193</v>
      </c>
      <c r="B37" s="102" t="s">
        <v>181</v>
      </c>
      <c r="C37" s="102" t="s">
        <v>176</v>
      </c>
      <c r="D37" s="169">
        <v>145</v>
      </c>
      <c r="E37" s="203"/>
      <c r="F37" s="201">
        <f>Table7034[[#This Row],[PRICE]]*Table7034[[#This Row],[ORDER QUANTITY]]</f>
        <v>0</v>
      </c>
      <c r="G37" s="254"/>
      <c r="H37" s="224">
        <f>Table7034[[#This Row],[PRICE]]*0.1</f>
        <v>14.5</v>
      </c>
      <c r="I37" s="223"/>
      <c r="J37" s="223"/>
      <c r="K37" s="223"/>
    </row>
    <row r="38" spans="1:11" s="6" customFormat="1" ht="21">
      <c r="A38" s="41" t="s">
        <v>194</v>
      </c>
      <c r="B38" s="102" t="s">
        <v>181</v>
      </c>
      <c r="C38" s="102" t="s">
        <v>176</v>
      </c>
      <c r="D38" s="169">
        <v>145</v>
      </c>
      <c r="E38" s="104"/>
      <c r="F38" s="201">
        <f>Table7034[[#This Row],[PRICE]]*Table7034[[#This Row],[ORDER QUANTITY]]</f>
        <v>0</v>
      </c>
      <c r="G38" s="254"/>
      <c r="H38" s="224">
        <f>Table7034[[#This Row],[PRICE]]*0.1</f>
        <v>14.5</v>
      </c>
      <c r="I38" s="223"/>
      <c r="J38" s="223"/>
      <c r="K38" s="223"/>
    </row>
    <row r="39" spans="1:11" s="6" customFormat="1" ht="21">
      <c r="A39" s="41" t="s">
        <v>195</v>
      </c>
      <c r="B39" s="102" t="s">
        <v>181</v>
      </c>
      <c r="C39" s="102" t="s">
        <v>176</v>
      </c>
      <c r="D39" s="169">
        <v>169</v>
      </c>
      <c r="E39" s="203"/>
      <c r="F39" s="201">
        <f>Table7034[[#This Row],[PRICE]]*Table7034[[#This Row],[ORDER QUANTITY]]</f>
        <v>0</v>
      </c>
      <c r="G39" s="254"/>
      <c r="H39" s="224">
        <f>Table7034[[#This Row],[PRICE]]*0.1</f>
        <v>16.900000000000002</v>
      </c>
      <c r="I39" s="223"/>
      <c r="J39" s="223"/>
      <c r="K39" s="223"/>
    </row>
    <row r="40" spans="1:11" s="6" customFormat="1" ht="21">
      <c r="A40" s="41" t="s">
        <v>196</v>
      </c>
      <c r="B40" s="102" t="s">
        <v>181</v>
      </c>
      <c r="C40" s="102" t="s">
        <v>176</v>
      </c>
      <c r="D40" s="169">
        <v>145</v>
      </c>
      <c r="E40" s="203"/>
      <c r="F40" s="201">
        <f>Table7034[[#This Row],[PRICE]]*Table7034[[#This Row],[ORDER QUANTITY]]</f>
        <v>0</v>
      </c>
      <c r="G40" s="254"/>
      <c r="H40" s="224">
        <f>Table7034[[#This Row],[PRICE]]*0.1</f>
        <v>14.5</v>
      </c>
      <c r="I40" s="223"/>
      <c r="J40" s="223"/>
      <c r="K40" s="223"/>
    </row>
    <row r="41" spans="1:11" s="6" customFormat="1" ht="21">
      <c r="A41" s="41" t="s">
        <v>197</v>
      </c>
      <c r="B41" s="102" t="s">
        <v>181</v>
      </c>
      <c r="C41" s="102" t="s">
        <v>176</v>
      </c>
      <c r="D41" s="169">
        <v>145</v>
      </c>
      <c r="E41" s="203"/>
      <c r="F41" s="201">
        <f>Table7034[[#This Row],[PRICE]]*Table7034[[#This Row],[ORDER QUANTITY]]</f>
        <v>0</v>
      </c>
      <c r="G41" s="254"/>
      <c r="H41" s="224">
        <f>Table7034[[#This Row],[PRICE]]*0.1</f>
        <v>14.5</v>
      </c>
      <c r="I41" s="223"/>
      <c r="J41" s="223"/>
      <c r="K41" s="223"/>
    </row>
    <row r="42" spans="1:11" s="6" customFormat="1" ht="21">
      <c r="A42" s="41" t="s">
        <v>198</v>
      </c>
      <c r="B42" s="102" t="s">
        <v>181</v>
      </c>
      <c r="C42" s="102" t="s">
        <v>176</v>
      </c>
      <c r="D42" s="169">
        <v>145</v>
      </c>
      <c r="E42" s="203"/>
      <c r="F42" s="201">
        <f>Table7034[[#This Row],[PRICE]]*Table7034[[#This Row],[ORDER QUANTITY]]</f>
        <v>0</v>
      </c>
      <c r="G42" s="254"/>
      <c r="H42" s="224">
        <f>Table7034[[#This Row],[PRICE]]*0.1</f>
        <v>14.5</v>
      </c>
      <c r="I42" s="223"/>
      <c r="J42" s="223"/>
      <c r="K42" s="223"/>
    </row>
    <row r="43" spans="1:11" s="6" customFormat="1" ht="21">
      <c r="A43" s="41" t="s">
        <v>539</v>
      </c>
      <c r="B43" s="102" t="s">
        <v>181</v>
      </c>
      <c r="C43" s="102" t="s">
        <v>176</v>
      </c>
      <c r="D43" s="169">
        <v>145</v>
      </c>
      <c r="E43" s="104"/>
      <c r="F43" s="201">
        <f>Table7034[[#This Row],[PRICE]]*Table7034[[#This Row],[ORDER QUANTITY]]</f>
        <v>0</v>
      </c>
      <c r="G43" s="254"/>
      <c r="H43" s="224">
        <f>Table7034[[#This Row],[PRICE]]*0.1</f>
        <v>14.5</v>
      </c>
      <c r="I43" s="223"/>
      <c r="J43" s="223"/>
      <c r="K43" s="223"/>
    </row>
    <row r="44" spans="1:11" s="6" customFormat="1" ht="21">
      <c r="A44" s="41" t="s">
        <v>199</v>
      </c>
      <c r="B44" s="102" t="s">
        <v>181</v>
      </c>
      <c r="C44" s="102" t="s">
        <v>176</v>
      </c>
      <c r="D44" s="169">
        <v>145</v>
      </c>
      <c r="E44" s="104"/>
      <c r="F44" s="201">
        <f>Table7034[[#This Row],[PRICE]]*Table7034[[#This Row],[ORDER QUANTITY]]</f>
        <v>0</v>
      </c>
      <c r="G44" s="254"/>
      <c r="H44" s="224">
        <f>Table7034[[#This Row],[PRICE]]*0.1</f>
        <v>14.5</v>
      </c>
      <c r="I44" s="223"/>
      <c r="J44" s="223"/>
      <c r="K44" s="223"/>
    </row>
    <row r="45" spans="1:11" s="6" customFormat="1" ht="21">
      <c r="A45" s="41" t="s">
        <v>200</v>
      </c>
      <c r="B45" s="102" t="s">
        <v>181</v>
      </c>
      <c r="C45" s="102" t="s">
        <v>176</v>
      </c>
      <c r="D45" s="169">
        <v>145</v>
      </c>
      <c r="E45" s="203"/>
      <c r="F45" s="201">
        <f>Table7034[[#This Row],[PRICE]]*Table7034[[#This Row],[ORDER QUANTITY]]</f>
        <v>0</v>
      </c>
      <c r="G45" s="254"/>
      <c r="H45" s="224">
        <f>Table7034[[#This Row],[PRICE]]*0.1</f>
        <v>14.5</v>
      </c>
      <c r="I45" s="223"/>
      <c r="J45" s="223"/>
      <c r="K45" s="223"/>
    </row>
    <row r="46" spans="1:11" s="6" customFormat="1" ht="21">
      <c r="A46" s="41" t="s">
        <v>412</v>
      </c>
      <c r="B46" s="102" t="s">
        <v>181</v>
      </c>
      <c r="C46" s="102" t="s">
        <v>176</v>
      </c>
      <c r="D46" s="169">
        <v>145</v>
      </c>
      <c r="E46" s="104"/>
      <c r="F46" s="201">
        <f>Table7034[[#This Row],[PRICE]]*Table7034[[#This Row],[ORDER QUANTITY]]</f>
        <v>0</v>
      </c>
      <c r="G46" s="254"/>
      <c r="H46" s="224">
        <f>Table7034[[#This Row],[PRICE]]*0.1</f>
        <v>14.5</v>
      </c>
      <c r="I46" s="223"/>
      <c r="J46" s="223"/>
      <c r="K46" s="223"/>
    </row>
    <row r="47" spans="1:11" s="6" customFormat="1" ht="18">
      <c r="A47" s="225" t="s">
        <v>201</v>
      </c>
      <c r="B47" s="226"/>
      <c r="C47" s="227"/>
      <c r="D47" s="228"/>
      <c r="E47" s="229"/>
      <c r="F47" s="228"/>
      <c r="H47" s="224">
        <f>Table7034[[#This Row],[PRICE]]*0.1</f>
        <v>0</v>
      </c>
      <c r="I47" s="223"/>
      <c r="J47" s="223"/>
      <c r="K47" s="223"/>
    </row>
    <row r="48" spans="1:11" s="6" customFormat="1" ht="18">
      <c r="A48" s="45" t="s">
        <v>202</v>
      </c>
      <c r="B48" s="204" t="s">
        <v>203</v>
      </c>
      <c r="C48" s="204" t="s">
        <v>176</v>
      </c>
      <c r="D48" s="205">
        <v>199</v>
      </c>
      <c r="E48" s="203"/>
      <c r="F48" s="201"/>
      <c r="H48" s="224">
        <f>Table7034[[#This Row],[PRICE]]*0.1</f>
        <v>19.900000000000002</v>
      </c>
      <c r="I48" s="223"/>
      <c r="J48" s="223"/>
      <c r="K48" s="223"/>
    </row>
    <row r="49" spans="1:11" s="6" customFormat="1" ht="21">
      <c r="A49" s="48" t="s">
        <v>204</v>
      </c>
      <c r="B49" s="101" t="s">
        <v>203</v>
      </c>
      <c r="C49" s="102" t="s">
        <v>176</v>
      </c>
      <c r="D49" s="103">
        <v>115</v>
      </c>
      <c r="E49" s="104"/>
      <c r="F49" s="105">
        <f>D49*E49</f>
        <v>0</v>
      </c>
      <c r="G49" s="254"/>
      <c r="H49" s="224">
        <f>Table7034[[#This Row],[PRICE]]*0.1</f>
        <v>11.5</v>
      </c>
      <c r="I49" s="223"/>
      <c r="J49" s="223"/>
      <c r="K49" s="223"/>
    </row>
    <row r="50" spans="1:11" s="6" customFormat="1" ht="21">
      <c r="A50" s="48" t="s">
        <v>205</v>
      </c>
      <c r="B50" s="101" t="s">
        <v>203</v>
      </c>
      <c r="C50" s="102" t="s">
        <v>176</v>
      </c>
      <c r="D50" s="103">
        <v>125</v>
      </c>
      <c r="E50" s="104"/>
      <c r="F50" s="105">
        <f>D50*E50</f>
        <v>0</v>
      </c>
      <c r="G50" s="254"/>
      <c r="H50" s="224">
        <f>Table7034[[#This Row],[PRICE]]*0.1</f>
        <v>12.5</v>
      </c>
      <c r="I50" s="223"/>
      <c r="J50" s="223"/>
      <c r="K50" s="223"/>
    </row>
    <row r="51" spans="1:11" s="6" customFormat="1" ht="18">
      <c r="A51" s="45" t="s">
        <v>206</v>
      </c>
      <c r="B51" s="204" t="s">
        <v>203</v>
      </c>
      <c r="C51" s="204" t="s">
        <v>176</v>
      </c>
      <c r="D51" s="205">
        <v>165</v>
      </c>
      <c r="E51" s="203"/>
      <c r="F51" s="201"/>
      <c r="H51" s="224">
        <f>Table7034[[#This Row],[PRICE]]*0.1</f>
        <v>16.5</v>
      </c>
      <c r="I51" s="223"/>
      <c r="J51" s="223"/>
      <c r="K51" s="223"/>
    </row>
    <row r="52" spans="1:11" s="6" customFormat="1" ht="18">
      <c r="A52" s="225" t="s">
        <v>207</v>
      </c>
      <c r="B52" s="226"/>
      <c r="C52" s="227"/>
      <c r="D52" s="228"/>
      <c r="E52" s="229"/>
      <c r="F52" s="236"/>
      <c r="H52" s="224">
        <f>Table7034[[#This Row],[PRICE]]*0.1</f>
        <v>0</v>
      </c>
      <c r="I52" s="223"/>
      <c r="J52" s="223"/>
      <c r="K52" s="223"/>
    </row>
    <row r="53" spans="1:11" s="6" customFormat="1" ht="21">
      <c r="A53" s="48" t="s">
        <v>208</v>
      </c>
      <c r="B53" s="101" t="s">
        <v>209</v>
      </c>
      <c r="C53" s="102" t="s">
        <v>171</v>
      </c>
      <c r="D53" s="103">
        <v>19.5</v>
      </c>
      <c r="E53" s="104"/>
      <c r="F53" s="105">
        <f>D53*E53</f>
        <v>0</v>
      </c>
      <c r="G53" s="254"/>
      <c r="H53" s="224">
        <f>Table7034[[#This Row],[PRICE]]*0.1</f>
        <v>1.9500000000000002</v>
      </c>
      <c r="I53" s="223"/>
      <c r="J53" s="223"/>
      <c r="K53" s="223"/>
    </row>
    <row r="54" spans="1:11" s="6" customFormat="1" ht="21">
      <c r="A54" s="56" t="s">
        <v>683</v>
      </c>
      <c r="B54" s="102" t="s">
        <v>212</v>
      </c>
      <c r="C54" s="195" t="s">
        <v>584</v>
      </c>
      <c r="D54" s="169">
        <v>39</v>
      </c>
      <c r="E54" s="166"/>
      <c r="F54" s="201">
        <f>D54*E54</f>
        <v>0</v>
      </c>
      <c r="G54" s="254"/>
      <c r="H54" s="224">
        <f>Table7034[[#This Row],[PRICE]]*0.1</f>
        <v>3.9000000000000004</v>
      </c>
      <c r="I54" s="223"/>
      <c r="J54" s="223"/>
      <c r="K54" s="223"/>
    </row>
    <row r="55" spans="1:11" s="6" customFormat="1" ht="18">
      <c r="A55" s="45" t="s">
        <v>210</v>
      </c>
      <c r="B55" s="101" t="s">
        <v>209</v>
      </c>
      <c r="C55" s="102" t="s">
        <v>171</v>
      </c>
      <c r="D55" s="103">
        <v>35</v>
      </c>
      <c r="E55" s="104"/>
      <c r="F55" s="105"/>
      <c r="H55" s="224">
        <f>Table7034[[#This Row],[PRICE]]*0.1</f>
        <v>3.5</v>
      </c>
      <c r="I55" s="223"/>
      <c r="J55" s="223"/>
      <c r="K55" s="223"/>
    </row>
    <row r="56" spans="1:11" s="6" customFormat="1" ht="18">
      <c r="A56" s="45" t="s">
        <v>211</v>
      </c>
      <c r="B56" s="101" t="s">
        <v>212</v>
      </c>
      <c r="C56" s="102" t="s">
        <v>171</v>
      </c>
      <c r="D56" s="103">
        <v>37</v>
      </c>
      <c r="E56" s="104"/>
      <c r="F56" s="105"/>
      <c r="H56" s="224">
        <f>Table7034[[#This Row],[PRICE]]*0.1</f>
        <v>3.7</v>
      </c>
      <c r="I56" s="223"/>
      <c r="J56" s="223"/>
      <c r="K56" s="223"/>
    </row>
    <row r="57" spans="1:11" s="6" customFormat="1" ht="18">
      <c r="A57" s="45" t="s">
        <v>582</v>
      </c>
      <c r="B57" s="102" t="s">
        <v>583</v>
      </c>
      <c r="C57" s="195" t="s">
        <v>584</v>
      </c>
      <c r="D57" s="202">
        <v>170</v>
      </c>
      <c r="E57" s="166"/>
      <c r="F57" s="105"/>
      <c r="H57" s="224">
        <f>Table7034[[#This Row],[PRICE]]*0.1</f>
        <v>17</v>
      </c>
      <c r="I57" s="223"/>
      <c r="J57" s="223"/>
      <c r="K57" s="223"/>
    </row>
    <row r="58" spans="1:11" s="6" customFormat="1" ht="18">
      <c r="A58" s="225" t="s">
        <v>213</v>
      </c>
      <c r="B58" s="226"/>
      <c r="C58" s="227"/>
      <c r="D58" s="228"/>
      <c r="E58" s="229"/>
      <c r="F58" s="236"/>
      <c r="H58" s="224">
        <f>Table7034[[#This Row],[PRICE]]*0.1</f>
        <v>0</v>
      </c>
      <c r="I58" s="223"/>
      <c r="J58" s="223"/>
      <c r="K58" s="223"/>
    </row>
    <row r="59" spans="1:11" s="6" customFormat="1" ht="21">
      <c r="A59" s="48" t="s">
        <v>214</v>
      </c>
      <c r="B59" s="101" t="s">
        <v>181</v>
      </c>
      <c r="C59" s="102" t="s">
        <v>176</v>
      </c>
      <c r="D59" s="103">
        <v>225</v>
      </c>
      <c r="E59" s="104"/>
      <c r="F59" s="105">
        <f t="shared" ref="F59:F67" si="3">D59*E59</f>
        <v>0</v>
      </c>
      <c r="G59" s="254"/>
      <c r="H59" s="224">
        <f>Table7034[[#This Row],[PRICE]]*0.1</f>
        <v>22.5</v>
      </c>
      <c r="I59" s="223"/>
      <c r="J59" s="223"/>
      <c r="K59" s="223"/>
    </row>
    <row r="60" spans="1:11" s="6" customFormat="1" ht="21">
      <c r="A60" s="48" t="s">
        <v>215</v>
      </c>
      <c r="B60" s="101" t="s">
        <v>181</v>
      </c>
      <c r="C60" s="102" t="s">
        <v>216</v>
      </c>
      <c r="D60" s="141">
        <v>199</v>
      </c>
      <c r="E60" s="41"/>
      <c r="F60" s="105">
        <f t="shared" si="3"/>
        <v>0</v>
      </c>
      <c r="G60" s="254"/>
      <c r="H60" s="224">
        <f>Table7034[[#This Row],[PRICE]]*0.1</f>
        <v>19.900000000000002</v>
      </c>
      <c r="I60" s="223"/>
      <c r="J60" s="223"/>
      <c r="K60" s="223"/>
    </row>
    <row r="61" spans="1:11" s="6" customFormat="1" ht="21">
      <c r="A61" s="56" t="s">
        <v>954</v>
      </c>
      <c r="B61" s="101" t="s">
        <v>181</v>
      </c>
      <c r="C61" s="195" t="s">
        <v>955</v>
      </c>
      <c r="D61" s="141">
        <v>225</v>
      </c>
      <c r="E61" s="41"/>
      <c r="F61" s="105">
        <f t="shared" si="3"/>
        <v>0</v>
      </c>
      <c r="G61" s="254"/>
      <c r="H61" s="224">
        <f>Table7034[[#This Row],[PRICE]]*0.1</f>
        <v>22.5</v>
      </c>
      <c r="I61" s="223"/>
      <c r="J61" s="223"/>
      <c r="K61" s="223"/>
    </row>
    <row r="62" spans="1:11" s="6" customFormat="1" ht="21">
      <c r="A62" s="56" t="s">
        <v>958</v>
      </c>
      <c r="B62" s="102" t="s">
        <v>181</v>
      </c>
      <c r="C62" s="195" t="s">
        <v>957</v>
      </c>
      <c r="D62" s="141">
        <v>255</v>
      </c>
      <c r="E62" s="41"/>
      <c r="F62" s="105">
        <f t="shared" si="3"/>
        <v>0</v>
      </c>
      <c r="G62" s="254"/>
      <c r="H62" s="224">
        <f>Table7034[[#This Row],[PRICE]]*0.1</f>
        <v>25.5</v>
      </c>
      <c r="I62" s="223"/>
      <c r="J62" s="223"/>
      <c r="K62" s="223"/>
    </row>
    <row r="63" spans="1:11" s="6" customFormat="1" ht="21">
      <c r="A63" s="56" t="s">
        <v>956</v>
      </c>
      <c r="B63" s="101" t="s">
        <v>181</v>
      </c>
      <c r="C63" s="195" t="s">
        <v>957</v>
      </c>
      <c r="D63" s="141">
        <v>275</v>
      </c>
      <c r="E63" s="41"/>
      <c r="F63" s="105">
        <f t="shared" si="3"/>
        <v>0</v>
      </c>
      <c r="G63" s="254"/>
      <c r="H63" s="224">
        <f>Table7034[[#This Row],[PRICE]]*0.1</f>
        <v>27.5</v>
      </c>
      <c r="I63" s="223"/>
      <c r="J63" s="223"/>
      <c r="K63" s="223"/>
    </row>
    <row r="64" spans="1:11" s="6" customFormat="1" ht="21">
      <c r="A64" s="41" t="s">
        <v>959</v>
      </c>
      <c r="B64" s="102" t="s">
        <v>181</v>
      </c>
      <c r="C64" s="195" t="s">
        <v>955</v>
      </c>
      <c r="D64" s="141">
        <v>185</v>
      </c>
      <c r="E64" s="41"/>
      <c r="F64" s="105">
        <f t="shared" si="3"/>
        <v>0</v>
      </c>
      <c r="G64" s="254"/>
      <c r="H64" s="224">
        <f>Table7034[[#This Row],[PRICE]]*0.1</f>
        <v>18.5</v>
      </c>
      <c r="I64" s="223"/>
      <c r="J64" s="223"/>
      <c r="K64" s="223"/>
    </row>
    <row r="65" spans="1:11" s="6" customFormat="1" ht="21">
      <c r="A65" s="48" t="s">
        <v>217</v>
      </c>
      <c r="B65" s="101" t="s">
        <v>181</v>
      </c>
      <c r="C65" s="101" t="s">
        <v>218</v>
      </c>
      <c r="D65" s="105">
        <v>95</v>
      </c>
      <c r="E65" s="41"/>
      <c r="F65" s="105">
        <f t="shared" si="3"/>
        <v>0</v>
      </c>
      <c r="G65" s="254"/>
      <c r="H65" s="224">
        <f>Table7034[[#This Row],[PRICE]]*0.1</f>
        <v>9.5</v>
      </c>
      <c r="I65" s="223"/>
      <c r="J65" s="223"/>
      <c r="K65" s="223"/>
    </row>
    <row r="66" spans="1:11" s="6" customFormat="1" ht="21">
      <c r="A66" s="48" t="s">
        <v>219</v>
      </c>
      <c r="B66" s="101" t="s">
        <v>181</v>
      </c>
      <c r="C66" s="101" t="s">
        <v>218</v>
      </c>
      <c r="D66" s="105">
        <v>95</v>
      </c>
      <c r="E66" s="41"/>
      <c r="F66" s="105">
        <f t="shared" si="3"/>
        <v>0</v>
      </c>
      <c r="G66" s="254"/>
      <c r="H66" s="224">
        <f>Table7034[[#This Row],[PRICE]]*0.1</f>
        <v>9.5</v>
      </c>
      <c r="I66" s="223"/>
      <c r="J66" s="223"/>
      <c r="K66" s="223"/>
    </row>
    <row r="67" spans="1:11" s="6" customFormat="1" ht="21">
      <c r="A67" s="48" t="s">
        <v>220</v>
      </c>
      <c r="B67" s="101" t="s">
        <v>181</v>
      </c>
      <c r="C67" s="102" t="s">
        <v>176</v>
      </c>
      <c r="D67" s="141">
        <v>155</v>
      </c>
      <c r="E67" s="41"/>
      <c r="F67" s="105">
        <f t="shared" si="3"/>
        <v>0</v>
      </c>
      <c r="G67" s="254"/>
      <c r="H67" s="224">
        <f>Table7034[[#This Row],[PRICE]]*0.1</f>
        <v>15.5</v>
      </c>
      <c r="I67" s="223"/>
      <c r="J67" s="223"/>
      <c r="K67" s="223"/>
    </row>
    <row r="68" spans="1:11" s="6" customFormat="1" ht="18">
      <c r="A68" s="225" t="s">
        <v>221</v>
      </c>
      <c r="B68" s="226"/>
      <c r="C68" s="227"/>
      <c r="D68" s="228"/>
      <c r="E68" s="229"/>
      <c r="F68" s="236"/>
      <c r="H68" s="224">
        <f>Table7034[[#This Row],[PRICE]]*0.1</f>
        <v>0</v>
      </c>
      <c r="I68" s="223"/>
      <c r="J68" s="223"/>
      <c r="K68" s="223"/>
    </row>
    <row r="69" spans="1:11" s="6" customFormat="1" ht="21">
      <c r="A69" s="41" t="s">
        <v>222</v>
      </c>
      <c r="B69" s="102" t="s">
        <v>175</v>
      </c>
      <c r="C69" s="102" t="s">
        <v>223</v>
      </c>
      <c r="D69" s="141">
        <v>129</v>
      </c>
      <c r="E69" s="41"/>
      <c r="F69" s="105">
        <f>D69*E69</f>
        <v>0</v>
      </c>
      <c r="G69" s="254"/>
      <c r="H69" s="224">
        <f>Table7034[[#This Row],[PRICE]]*0.1</f>
        <v>12.9</v>
      </c>
      <c r="I69" s="223"/>
      <c r="J69" s="223"/>
      <c r="K69" s="223"/>
    </row>
    <row r="70" spans="1:11" s="6" customFormat="1" ht="21">
      <c r="A70" s="41" t="s">
        <v>224</v>
      </c>
      <c r="B70" s="102" t="s">
        <v>175</v>
      </c>
      <c r="C70" s="102" t="s">
        <v>225</v>
      </c>
      <c r="D70" s="141">
        <v>135</v>
      </c>
      <c r="E70" s="41"/>
      <c r="F70" s="105">
        <f>D70*E70</f>
        <v>0</v>
      </c>
      <c r="G70" s="254"/>
      <c r="H70" s="224">
        <f>Table7034[[#This Row],[PRICE]]*0.1</f>
        <v>13.5</v>
      </c>
      <c r="I70" s="223"/>
      <c r="J70" s="223"/>
      <c r="K70" s="223"/>
    </row>
    <row r="71" spans="1:11" s="6" customFormat="1" ht="21">
      <c r="A71" s="41" t="s">
        <v>226</v>
      </c>
      <c r="B71" s="102" t="s">
        <v>175</v>
      </c>
      <c r="C71" s="102" t="s">
        <v>227</v>
      </c>
      <c r="D71" s="141">
        <v>85</v>
      </c>
      <c r="E71" s="41"/>
      <c r="F71" s="105">
        <f>D71*E71</f>
        <v>0</v>
      </c>
      <c r="G71" s="254"/>
      <c r="H71" s="224">
        <f>Table7034[[#This Row],[PRICE]]*0.1</f>
        <v>8.5</v>
      </c>
      <c r="I71" s="223"/>
      <c r="J71" s="223"/>
      <c r="K71" s="223"/>
    </row>
    <row r="72" spans="1:11" s="6" customFormat="1" ht="21">
      <c r="A72" s="41" t="s">
        <v>228</v>
      </c>
      <c r="B72" s="102" t="s">
        <v>175</v>
      </c>
      <c r="C72" s="102" t="s">
        <v>227</v>
      </c>
      <c r="D72" s="141">
        <v>85</v>
      </c>
      <c r="E72" s="41"/>
      <c r="F72" s="105">
        <f>D72*E72</f>
        <v>0</v>
      </c>
      <c r="G72" s="254"/>
      <c r="H72" s="224">
        <f>Table7034[[#This Row],[PRICE]]*0.1</f>
        <v>8.5</v>
      </c>
      <c r="I72" s="223"/>
      <c r="J72" s="223"/>
      <c r="K72" s="223"/>
    </row>
    <row r="73" spans="1:11" s="6" customFormat="1" ht="18">
      <c r="A73" s="225" t="s">
        <v>229</v>
      </c>
      <c r="B73" s="226"/>
      <c r="C73" s="227"/>
      <c r="D73" s="228"/>
      <c r="E73" s="229"/>
      <c r="F73" s="228"/>
      <c r="H73" s="224">
        <f>Table7034[[#This Row],[PRICE]]*0.1</f>
        <v>0</v>
      </c>
      <c r="I73" s="223"/>
      <c r="J73" s="223"/>
      <c r="K73" s="223"/>
    </row>
    <row r="74" spans="1:11" s="6" customFormat="1" ht="21">
      <c r="A74" s="41" t="s">
        <v>230</v>
      </c>
      <c r="B74" s="102" t="s">
        <v>175</v>
      </c>
      <c r="C74" s="102" t="s">
        <v>176</v>
      </c>
      <c r="D74" s="141">
        <v>250</v>
      </c>
      <c r="E74" s="41"/>
      <c r="F74" s="105">
        <f t="shared" ref="F74:F79" si="4">D74*E74</f>
        <v>0</v>
      </c>
      <c r="G74" s="254"/>
      <c r="H74" s="224">
        <f>Table7034[[#This Row],[PRICE]]*0.1</f>
        <v>25</v>
      </c>
      <c r="I74" s="223"/>
      <c r="J74" s="223"/>
      <c r="K74" s="223"/>
    </row>
    <row r="75" spans="1:11" s="6" customFormat="1" ht="21">
      <c r="A75" s="56" t="s">
        <v>948</v>
      </c>
      <c r="B75" s="102" t="s">
        <v>181</v>
      </c>
      <c r="C75" s="195" t="s">
        <v>949</v>
      </c>
      <c r="D75" s="141">
        <v>175</v>
      </c>
      <c r="E75" s="41"/>
      <c r="F75" s="105">
        <f t="shared" si="4"/>
        <v>0</v>
      </c>
      <c r="G75" s="254"/>
      <c r="H75" s="224">
        <f>Table7034[[#This Row],[PRICE]]*0.1</f>
        <v>17.5</v>
      </c>
      <c r="I75" s="223"/>
      <c r="J75" s="223"/>
      <c r="K75" s="223"/>
    </row>
    <row r="76" spans="1:11" s="6" customFormat="1" ht="21">
      <c r="A76" s="56" t="s">
        <v>947</v>
      </c>
      <c r="B76" s="102" t="s">
        <v>181</v>
      </c>
      <c r="C76" s="195" t="s">
        <v>176</v>
      </c>
      <c r="D76" s="141">
        <v>215</v>
      </c>
      <c r="E76" s="41"/>
      <c r="F76" s="105">
        <f t="shared" si="4"/>
        <v>0</v>
      </c>
      <c r="G76" s="254"/>
      <c r="H76" s="224">
        <f>Table7034[[#This Row],[PRICE]]*0.1</f>
        <v>21.5</v>
      </c>
      <c r="I76" s="223"/>
      <c r="J76" s="223"/>
      <c r="K76" s="223"/>
    </row>
    <row r="77" spans="1:11" s="6" customFormat="1" ht="21">
      <c r="A77" s="56" t="s">
        <v>946</v>
      </c>
      <c r="B77" s="102" t="s">
        <v>181</v>
      </c>
      <c r="C77" s="195" t="s">
        <v>944</v>
      </c>
      <c r="D77" s="141">
        <v>295</v>
      </c>
      <c r="E77" s="41"/>
      <c r="F77" s="105">
        <f t="shared" si="4"/>
        <v>0</v>
      </c>
      <c r="G77" s="254"/>
      <c r="H77" s="224">
        <f>Table7034[[#This Row],[PRICE]]*0.1</f>
        <v>29.5</v>
      </c>
      <c r="I77" s="223"/>
      <c r="J77" s="223"/>
      <c r="K77" s="223"/>
    </row>
    <row r="78" spans="1:11" s="6" customFormat="1" ht="21">
      <c r="A78" s="41" t="s">
        <v>231</v>
      </c>
      <c r="B78" s="102" t="s">
        <v>181</v>
      </c>
      <c r="C78" s="102" t="s">
        <v>232</v>
      </c>
      <c r="D78" s="141">
        <v>295</v>
      </c>
      <c r="E78" s="41"/>
      <c r="F78" s="105">
        <f t="shared" si="4"/>
        <v>0</v>
      </c>
      <c r="G78" s="254"/>
      <c r="H78" s="224">
        <f>Table7034[[#This Row],[PRICE]]*0.1</f>
        <v>29.5</v>
      </c>
      <c r="I78" s="223"/>
      <c r="J78" s="223"/>
      <c r="K78" s="223"/>
    </row>
    <row r="79" spans="1:11" s="6" customFormat="1" ht="21">
      <c r="A79" s="56" t="s">
        <v>945</v>
      </c>
      <c r="B79" s="102" t="s">
        <v>181</v>
      </c>
      <c r="C79" s="195" t="s">
        <v>944</v>
      </c>
      <c r="D79" s="141">
        <v>240</v>
      </c>
      <c r="E79" s="41"/>
      <c r="F79" s="105">
        <f t="shared" si="4"/>
        <v>0</v>
      </c>
      <c r="G79" s="254"/>
      <c r="H79" s="224">
        <f>Table7034[[#This Row],[PRICE]]*0.1</f>
        <v>24</v>
      </c>
      <c r="I79" s="223"/>
      <c r="J79" s="223"/>
      <c r="K79" s="223"/>
    </row>
    <row r="80" spans="1:11" s="6" customFormat="1" ht="18">
      <c r="A80" s="225" t="s">
        <v>233</v>
      </c>
      <c r="B80" s="226"/>
      <c r="C80" s="227"/>
      <c r="D80" s="228"/>
      <c r="E80" s="229"/>
      <c r="F80" s="236"/>
      <c r="H80" s="224">
        <f>Table7034[[#This Row],[PRICE]]*0.1</f>
        <v>0</v>
      </c>
      <c r="I80" s="223"/>
      <c r="J80" s="223"/>
      <c r="K80" s="223"/>
    </row>
    <row r="81" spans="1:11" s="6" customFormat="1" ht="21">
      <c r="A81" s="48" t="s">
        <v>234</v>
      </c>
      <c r="B81" s="101" t="s">
        <v>181</v>
      </c>
      <c r="C81" s="102" t="s">
        <v>235</v>
      </c>
      <c r="D81" s="103">
        <v>165</v>
      </c>
      <c r="E81" s="104"/>
      <c r="F81" s="105">
        <f>D81*E81</f>
        <v>0</v>
      </c>
      <c r="G81" s="254"/>
      <c r="H81" s="224">
        <f>Table7034[[#This Row],[PRICE]]*0.1</f>
        <v>16.5</v>
      </c>
      <c r="I81" s="223"/>
      <c r="J81" s="223"/>
      <c r="K81" s="223"/>
    </row>
    <row r="82" spans="1:11" s="6" customFormat="1" ht="18">
      <c r="A82" s="225" t="s">
        <v>236</v>
      </c>
      <c r="B82" s="226"/>
      <c r="C82" s="227"/>
      <c r="D82" s="228"/>
      <c r="E82" s="229"/>
      <c r="F82" s="228"/>
      <c r="H82" s="224">
        <f>Table7034[[#This Row],[PRICE]]*0.1</f>
        <v>0</v>
      </c>
      <c r="I82" s="223"/>
      <c r="J82" s="223"/>
      <c r="K82" s="223"/>
    </row>
    <row r="83" spans="1:11" s="6" customFormat="1" ht="21">
      <c r="A83" s="48" t="s">
        <v>237</v>
      </c>
      <c r="B83" s="101" t="s">
        <v>181</v>
      </c>
      <c r="C83" s="102" t="s">
        <v>238</v>
      </c>
      <c r="D83" s="103">
        <v>185</v>
      </c>
      <c r="E83" s="104"/>
      <c r="F83" s="105">
        <f>D83*E83</f>
        <v>0</v>
      </c>
      <c r="G83" s="254"/>
      <c r="H83" s="224">
        <f>Table7034[[#This Row],[PRICE]]*0.1</f>
        <v>18.5</v>
      </c>
      <c r="I83" s="223"/>
      <c r="J83" s="223"/>
      <c r="K83" s="223"/>
    </row>
    <row r="84" spans="1:11" s="6" customFormat="1" ht="18">
      <c r="A84" s="225" t="s">
        <v>239</v>
      </c>
      <c r="B84" s="226"/>
      <c r="C84" s="227"/>
      <c r="D84" s="228"/>
      <c r="E84" s="229"/>
      <c r="F84" s="228"/>
      <c r="H84" s="224">
        <f>Table7034[[#This Row],[PRICE]]*0.1</f>
        <v>0</v>
      </c>
      <c r="I84" s="223"/>
      <c r="J84" s="223"/>
      <c r="K84" s="223"/>
    </row>
    <row r="85" spans="1:11" s="6" customFormat="1" ht="21">
      <c r="A85" s="41" t="s">
        <v>240</v>
      </c>
      <c r="B85" s="102" t="s">
        <v>181</v>
      </c>
      <c r="C85" s="102" t="s">
        <v>241</v>
      </c>
      <c r="D85" s="124">
        <v>450</v>
      </c>
      <c r="E85" s="41"/>
      <c r="F85" s="201">
        <f t="shared" ref="F85:F91" si="5">D85*E85</f>
        <v>0</v>
      </c>
      <c r="G85" s="254"/>
      <c r="H85" s="224">
        <f>Table7034[[#This Row],[PRICE]]*0.1</f>
        <v>45</v>
      </c>
      <c r="I85" s="223"/>
      <c r="J85" s="223"/>
      <c r="K85" s="223"/>
    </row>
    <row r="86" spans="1:11" s="6" customFormat="1" ht="21">
      <c r="A86" s="41" t="s">
        <v>242</v>
      </c>
      <c r="B86" s="102" t="s">
        <v>181</v>
      </c>
      <c r="C86" s="102" t="s">
        <v>241</v>
      </c>
      <c r="D86" s="124">
        <v>589</v>
      </c>
      <c r="E86" s="41"/>
      <c r="F86" s="201">
        <f t="shared" si="5"/>
        <v>0</v>
      </c>
      <c r="G86" s="254"/>
      <c r="H86" s="224"/>
      <c r="I86" s="223"/>
      <c r="J86" s="223"/>
      <c r="K86" s="223"/>
    </row>
    <row r="87" spans="1:11" s="6" customFormat="1" ht="21">
      <c r="A87" s="56" t="s">
        <v>1059</v>
      </c>
      <c r="B87" s="102" t="s">
        <v>181</v>
      </c>
      <c r="C87" s="195" t="s">
        <v>241</v>
      </c>
      <c r="D87" s="124">
        <v>369</v>
      </c>
      <c r="E87" s="41"/>
      <c r="F87" s="201">
        <f t="shared" si="5"/>
        <v>0</v>
      </c>
      <c r="G87" s="254"/>
      <c r="H87" s="224">
        <f>Table7034[[#This Row],[PRICE]]*0.1</f>
        <v>36.9</v>
      </c>
      <c r="I87" s="223"/>
      <c r="J87" s="223"/>
      <c r="K87" s="223"/>
    </row>
    <row r="88" spans="1:11" s="6" customFormat="1" ht="21">
      <c r="A88" s="41" t="s">
        <v>243</v>
      </c>
      <c r="B88" s="102" t="s">
        <v>181</v>
      </c>
      <c r="C88" s="102" t="s">
        <v>241</v>
      </c>
      <c r="D88" s="124">
        <v>249</v>
      </c>
      <c r="E88" s="41"/>
      <c r="F88" s="201">
        <f t="shared" si="5"/>
        <v>0</v>
      </c>
      <c r="G88" s="254"/>
      <c r="H88" s="224">
        <f>Table7034[[#This Row],[PRICE]]*0.1</f>
        <v>24.900000000000002</v>
      </c>
      <c r="I88" s="223"/>
      <c r="J88" s="223"/>
      <c r="K88" s="223"/>
    </row>
    <row r="89" spans="1:11" s="6" customFormat="1" ht="21">
      <c r="A89" s="41" t="s">
        <v>244</v>
      </c>
      <c r="B89" s="102" t="s">
        <v>181</v>
      </c>
      <c r="C89" s="102" t="s">
        <v>241</v>
      </c>
      <c r="D89" s="124">
        <v>349</v>
      </c>
      <c r="E89" s="41"/>
      <c r="F89" s="201">
        <f t="shared" si="5"/>
        <v>0</v>
      </c>
      <c r="G89" s="254"/>
      <c r="H89" s="224"/>
      <c r="I89" s="223"/>
      <c r="J89" s="223"/>
      <c r="K89" s="223"/>
    </row>
    <row r="90" spans="1:11" s="6" customFormat="1" ht="21">
      <c r="A90" s="56" t="s">
        <v>1057</v>
      </c>
      <c r="B90" s="102" t="s">
        <v>181</v>
      </c>
      <c r="C90" s="195" t="s">
        <v>241</v>
      </c>
      <c r="D90" s="124">
        <v>249</v>
      </c>
      <c r="E90" s="41"/>
      <c r="F90" s="201">
        <f t="shared" si="5"/>
        <v>0</v>
      </c>
      <c r="G90" s="254"/>
      <c r="H90" s="224"/>
      <c r="I90" s="223"/>
      <c r="J90" s="223"/>
      <c r="K90" s="223"/>
    </row>
    <row r="91" spans="1:11" s="6" customFormat="1" ht="21">
      <c r="A91" s="56" t="s">
        <v>1058</v>
      </c>
      <c r="B91" s="102" t="s">
        <v>181</v>
      </c>
      <c r="C91" s="195" t="s">
        <v>241</v>
      </c>
      <c r="D91" s="124">
        <v>349</v>
      </c>
      <c r="E91" s="41"/>
      <c r="F91" s="201">
        <f t="shared" si="5"/>
        <v>0</v>
      </c>
      <c r="G91" s="254"/>
      <c r="H91" s="224">
        <f>Table7034[[#This Row],[PRICE]]*0.1</f>
        <v>34.9</v>
      </c>
      <c r="I91" s="223"/>
      <c r="J91" s="223"/>
      <c r="K91" s="223"/>
    </row>
    <row r="92" spans="1:11" s="6" customFormat="1" ht="18">
      <c r="A92" s="45" t="s">
        <v>245</v>
      </c>
      <c r="B92" s="204" t="s">
        <v>181</v>
      </c>
      <c r="C92" s="204" t="s">
        <v>241</v>
      </c>
      <c r="D92" s="210">
        <v>995</v>
      </c>
      <c r="E92" s="48"/>
      <c r="F92" s="105"/>
      <c r="H92" s="224">
        <f>Table7034[[#This Row],[PRICE]]*0.1</f>
        <v>99.5</v>
      </c>
      <c r="I92" s="223"/>
      <c r="J92" s="223"/>
      <c r="K92" s="223"/>
    </row>
    <row r="93" spans="1:11" s="6" customFormat="1" ht="18">
      <c r="A93" s="225" t="s">
        <v>246</v>
      </c>
      <c r="B93" s="226"/>
      <c r="C93" s="227"/>
      <c r="D93" s="228"/>
      <c r="E93" s="229"/>
      <c r="F93" s="236"/>
      <c r="H93" s="224">
        <f>Table7034[[#This Row],[PRICE]]*0.1</f>
        <v>0</v>
      </c>
      <c r="I93" s="223"/>
      <c r="J93" s="223"/>
      <c r="K93" s="223"/>
    </row>
    <row r="94" spans="1:11" s="6" customFormat="1" ht="21">
      <c r="A94" s="41" t="s">
        <v>247</v>
      </c>
      <c r="B94" s="102" t="s">
        <v>181</v>
      </c>
      <c r="C94" s="102" t="s">
        <v>241</v>
      </c>
      <c r="D94" s="141">
        <v>459</v>
      </c>
      <c r="E94" s="41"/>
      <c r="F94" s="105">
        <f>D94*E94</f>
        <v>0</v>
      </c>
      <c r="G94" s="254"/>
      <c r="H94" s="224">
        <f>Table7034[[#This Row],[PRICE]]*0.1</f>
        <v>45.900000000000006</v>
      </c>
      <c r="I94" s="223"/>
      <c r="J94" s="223"/>
      <c r="K94" s="223"/>
    </row>
    <row r="95" spans="1:11" s="6" customFormat="1" ht="21">
      <c r="A95" s="41" t="s">
        <v>248</v>
      </c>
      <c r="B95" s="102" t="s">
        <v>181</v>
      </c>
      <c r="C95" s="102" t="s">
        <v>241</v>
      </c>
      <c r="D95" s="141">
        <v>459</v>
      </c>
      <c r="E95" s="41"/>
      <c r="F95" s="105">
        <f>D95*E95</f>
        <v>0</v>
      </c>
      <c r="G95" s="254"/>
      <c r="H95" s="224">
        <f>Table7034[[#This Row],[PRICE]]*0.1</f>
        <v>45.900000000000006</v>
      </c>
      <c r="I95" s="223"/>
      <c r="J95" s="223"/>
      <c r="K95" s="223"/>
    </row>
    <row r="96" spans="1:11" s="6" customFormat="1" ht="21">
      <c r="A96" s="41" t="s">
        <v>249</v>
      </c>
      <c r="B96" s="102" t="s">
        <v>181</v>
      </c>
      <c r="C96" s="102" t="s">
        <v>241</v>
      </c>
      <c r="D96" s="141">
        <v>219</v>
      </c>
      <c r="E96" s="41"/>
      <c r="F96" s="105">
        <f>D96*E96</f>
        <v>0</v>
      </c>
      <c r="G96" s="254"/>
      <c r="H96" s="224">
        <f>Table7034[[#This Row],[PRICE]]*0.1</f>
        <v>21.900000000000002</v>
      </c>
      <c r="I96" s="223"/>
      <c r="J96" s="223"/>
      <c r="K96" s="223"/>
    </row>
    <row r="97" spans="1:11" s="6" customFormat="1" ht="18">
      <c r="A97" s="225" t="s">
        <v>250</v>
      </c>
      <c r="B97" s="226"/>
      <c r="C97" s="227"/>
      <c r="D97" s="228"/>
      <c r="E97" s="229"/>
      <c r="F97" s="236"/>
      <c r="H97" s="224">
        <f>Table7034[[#This Row],[PRICE]]*0.1</f>
        <v>0</v>
      </c>
      <c r="I97" s="223"/>
      <c r="J97" s="223"/>
      <c r="K97" s="223"/>
    </row>
    <row r="98" spans="1:11" s="6" customFormat="1" ht="21">
      <c r="A98" s="100" t="s">
        <v>252</v>
      </c>
      <c r="B98" s="101" t="s">
        <v>175</v>
      </c>
      <c r="C98" s="102" t="s">
        <v>251</v>
      </c>
      <c r="D98" s="103">
        <v>109</v>
      </c>
      <c r="E98" s="104"/>
      <c r="F98" s="105">
        <f>Table7034[[#This Row],[PRICE]]*Table7034[[#This Row],[ORDER QUANTITY]]</f>
        <v>0</v>
      </c>
      <c r="G98" s="254"/>
      <c r="H98" s="224">
        <f>Table7034[[#This Row],[PRICE]]*0.1</f>
        <v>10.9</v>
      </c>
      <c r="I98" s="223"/>
      <c r="J98" s="223"/>
      <c r="K98" s="223"/>
    </row>
    <row r="99" spans="1:11" s="6" customFormat="1" ht="21">
      <c r="A99" s="100" t="s">
        <v>253</v>
      </c>
      <c r="B99" s="101" t="s">
        <v>175</v>
      </c>
      <c r="C99" s="102" t="s">
        <v>251</v>
      </c>
      <c r="D99" s="200">
        <v>275</v>
      </c>
      <c r="E99" s="104"/>
      <c r="F99" s="201">
        <f>D99*E99</f>
        <v>0</v>
      </c>
      <c r="G99" s="254"/>
      <c r="H99" s="224">
        <f>Table7034[[#This Row],[PRICE]]*0.1</f>
        <v>27.5</v>
      </c>
      <c r="I99" s="223"/>
      <c r="J99" s="223"/>
      <c r="K99" s="223"/>
    </row>
    <row r="100" spans="1:11" s="6" customFormat="1" ht="21">
      <c r="A100" s="100" t="s">
        <v>254</v>
      </c>
      <c r="B100" s="101" t="s">
        <v>175</v>
      </c>
      <c r="C100" s="102" t="s">
        <v>251</v>
      </c>
      <c r="D100" s="200">
        <v>225</v>
      </c>
      <c r="E100" s="104"/>
      <c r="F100" s="201">
        <f>D100*E100</f>
        <v>0</v>
      </c>
      <c r="G100" s="254"/>
      <c r="H100" s="224">
        <f>Table7034[[#This Row],[PRICE]]*0.1</f>
        <v>22.5</v>
      </c>
      <c r="I100" s="223"/>
      <c r="J100" s="223"/>
      <c r="K100" s="223"/>
    </row>
    <row r="101" spans="1:11" s="6" customFormat="1" ht="21">
      <c r="A101" s="100" t="s">
        <v>255</v>
      </c>
      <c r="B101" s="101" t="s">
        <v>175</v>
      </c>
      <c r="C101" s="102" t="s">
        <v>251</v>
      </c>
      <c r="D101" s="200">
        <v>240</v>
      </c>
      <c r="E101" s="104"/>
      <c r="F101" s="201">
        <f>D101*E101</f>
        <v>0</v>
      </c>
      <c r="G101" s="254"/>
      <c r="H101" s="224">
        <f>Table7034[[#This Row],[PRICE]]*0.1</f>
        <v>24</v>
      </c>
      <c r="I101" s="223"/>
      <c r="J101" s="223"/>
      <c r="K101" s="223"/>
    </row>
    <row r="102" spans="1:11" s="6" customFormat="1" ht="21">
      <c r="A102" s="100" t="s">
        <v>256</v>
      </c>
      <c r="B102" s="101" t="s">
        <v>175</v>
      </c>
      <c r="C102" s="102" t="s">
        <v>251</v>
      </c>
      <c r="D102" s="200">
        <v>135</v>
      </c>
      <c r="E102" s="104"/>
      <c r="F102" s="201">
        <f>D102*E102</f>
        <v>0</v>
      </c>
      <c r="G102" s="254"/>
      <c r="H102" s="224">
        <f>Table7034[[#This Row],[PRICE]]*0.1</f>
        <v>13.5</v>
      </c>
      <c r="I102" s="223"/>
      <c r="J102" s="223"/>
      <c r="K102" s="223"/>
    </row>
    <row r="103" spans="1:11" s="6" customFormat="1" ht="18">
      <c r="A103" s="225" t="s">
        <v>986</v>
      </c>
      <c r="B103" s="226"/>
      <c r="C103" s="227"/>
      <c r="D103" s="228"/>
      <c r="E103" s="229"/>
      <c r="F103" s="236"/>
      <c r="H103" s="224">
        <f>Table7034[[#This Row],[PRICE]]*0.1</f>
        <v>0</v>
      </c>
      <c r="I103" s="223"/>
      <c r="J103" s="223"/>
      <c r="K103" s="223"/>
    </row>
    <row r="104" spans="1:11" s="6" customFormat="1" ht="21">
      <c r="A104" s="100" t="s">
        <v>257</v>
      </c>
      <c r="B104" s="101" t="s">
        <v>181</v>
      </c>
      <c r="C104" s="102" t="s">
        <v>176</v>
      </c>
      <c r="D104" s="200">
        <v>195</v>
      </c>
      <c r="E104" s="104"/>
      <c r="F104" s="201">
        <f t="shared" ref="F104:F124" si="6">D104*E104</f>
        <v>0</v>
      </c>
      <c r="G104" s="254"/>
      <c r="H104" s="224">
        <f>Table7034[[#This Row],[PRICE]]*0.1</f>
        <v>19.5</v>
      </c>
      <c r="I104" s="223"/>
      <c r="J104" s="223"/>
      <c r="K104" s="223"/>
    </row>
    <row r="105" spans="1:11" s="6" customFormat="1" ht="21">
      <c r="A105" s="100" t="s">
        <v>258</v>
      </c>
      <c r="B105" s="101" t="s">
        <v>181</v>
      </c>
      <c r="C105" s="102" t="s">
        <v>176</v>
      </c>
      <c r="D105" s="200">
        <v>215</v>
      </c>
      <c r="E105" s="104"/>
      <c r="F105" s="201">
        <f t="shared" si="6"/>
        <v>0</v>
      </c>
      <c r="G105" s="254"/>
      <c r="H105" s="224">
        <f>Table7034[[#This Row],[PRICE]]*0.1</f>
        <v>21.5</v>
      </c>
      <c r="I105" s="223"/>
      <c r="J105" s="223"/>
      <c r="K105" s="223"/>
    </row>
    <row r="106" spans="1:11" s="6" customFormat="1" ht="21">
      <c r="A106" s="100" t="s">
        <v>259</v>
      </c>
      <c r="B106" s="101" t="s">
        <v>181</v>
      </c>
      <c r="C106" s="102" t="s">
        <v>176</v>
      </c>
      <c r="D106" s="200">
        <v>265</v>
      </c>
      <c r="E106" s="104"/>
      <c r="F106" s="201">
        <f t="shared" si="6"/>
        <v>0</v>
      </c>
      <c r="G106" s="254"/>
      <c r="H106" s="224">
        <f>Table7034[[#This Row],[PRICE]]*0.1</f>
        <v>26.5</v>
      </c>
      <c r="I106" s="223"/>
      <c r="J106" s="223"/>
      <c r="K106" s="223"/>
    </row>
    <row r="107" spans="1:11" s="6" customFormat="1" ht="21">
      <c r="A107" s="100" t="s">
        <v>260</v>
      </c>
      <c r="B107" s="101" t="s">
        <v>181</v>
      </c>
      <c r="C107" s="102" t="s">
        <v>176</v>
      </c>
      <c r="D107" s="200">
        <v>315</v>
      </c>
      <c r="E107" s="104"/>
      <c r="F107" s="201">
        <f t="shared" si="6"/>
        <v>0</v>
      </c>
      <c r="G107" s="254"/>
      <c r="H107" s="224">
        <f>Table7034[[#This Row],[PRICE]]*0.1</f>
        <v>31.5</v>
      </c>
      <c r="I107" s="223"/>
      <c r="J107" s="223"/>
      <c r="K107" s="223"/>
    </row>
    <row r="108" spans="1:11" s="6" customFormat="1" ht="21">
      <c r="A108" s="100" t="s">
        <v>261</v>
      </c>
      <c r="B108" s="101" t="s">
        <v>181</v>
      </c>
      <c r="C108" s="102" t="s">
        <v>176</v>
      </c>
      <c r="D108" s="200">
        <v>455</v>
      </c>
      <c r="E108" s="104"/>
      <c r="F108" s="201">
        <f t="shared" si="6"/>
        <v>0</v>
      </c>
      <c r="G108" s="254"/>
      <c r="H108" s="224">
        <f>Table7034[[#This Row],[PRICE]]*0.1</f>
        <v>45.5</v>
      </c>
      <c r="I108" s="223"/>
      <c r="J108" s="223"/>
      <c r="K108" s="223"/>
    </row>
    <row r="109" spans="1:11" s="6" customFormat="1" ht="21">
      <c r="A109" s="100" t="s">
        <v>263</v>
      </c>
      <c r="B109" s="101" t="s">
        <v>181</v>
      </c>
      <c r="C109" s="102" t="s">
        <v>176</v>
      </c>
      <c r="D109" s="200">
        <v>885</v>
      </c>
      <c r="E109" s="104"/>
      <c r="F109" s="201">
        <f>D109*E109</f>
        <v>0</v>
      </c>
      <c r="G109" s="254"/>
      <c r="H109" s="224">
        <f>Table7034[[#This Row],[PRICE]]*0.1</f>
        <v>88.5</v>
      </c>
      <c r="I109" s="223"/>
      <c r="J109" s="223"/>
      <c r="K109" s="223"/>
    </row>
    <row r="110" spans="1:11" s="6" customFormat="1" ht="21">
      <c r="A110" s="100" t="s">
        <v>262</v>
      </c>
      <c r="B110" s="101" t="s">
        <v>181</v>
      </c>
      <c r="C110" s="102" t="s">
        <v>176</v>
      </c>
      <c r="D110" s="200">
        <v>650</v>
      </c>
      <c r="E110" s="104"/>
      <c r="F110" s="201">
        <f>D110*E110</f>
        <v>0</v>
      </c>
      <c r="G110" s="254"/>
      <c r="H110" s="224">
        <f>Table7034[[#This Row],[PRICE]]*0.1</f>
        <v>65</v>
      </c>
      <c r="I110" s="223"/>
      <c r="J110" s="223"/>
      <c r="K110" s="223"/>
    </row>
    <row r="111" spans="1:11" s="6" customFormat="1" ht="21">
      <c r="A111" s="211" t="s">
        <v>988</v>
      </c>
      <c r="B111" s="102" t="s">
        <v>989</v>
      </c>
      <c r="C111" s="195" t="s">
        <v>957</v>
      </c>
      <c r="D111" s="169">
        <v>255</v>
      </c>
      <c r="E111" s="166"/>
      <c r="F111" s="201">
        <f t="shared" si="6"/>
        <v>0</v>
      </c>
      <c r="G111" s="254"/>
      <c r="H111" s="224">
        <f>Table7034[[#This Row],[PRICE]]*0.1</f>
        <v>25.5</v>
      </c>
      <c r="I111" s="223"/>
      <c r="J111" s="223"/>
      <c r="K111" s="223"/>
    </row>
    <row r="112" spans="1:11" s="6" customFormat="1" ht="21">
      <c r="A112" s="211" t="s">
        <v>987</v>
      </c>
      <c r="B112" s="102" t="s">
        <v>181</v>
      </c>
      <c r="C112" s="195" t="s">
        <v>957</v>
      </c>
      <c r="D112" s="169">
        <v>1255</v>
      </c>
      <c r="E112" s="166"/>
      <c r="F112" s="201">
        <f t="shared" si="6"/>
        <v>0</v>
      </c>
      <c r="G112" s="254"/>
      <c r="H112" s="224">
        <f>Table7034[[#This Row],[PRICE]]*0.1</f>
        <v>125.5</v>
      </c>
      <c r="I112" s="223"/>
      <c r="J112" s="223"/>
      <c r="K112" s="223"/>
    </row>
    <row r="113" spans="1:11" s="6" customFormat="1" ht="21">
      <c r="A113" s="211" t="s">
        <v>993</v>
      </c>
      <c r="B113" s="102" t="s">
        <v>989</v>
      </c>
      <c r="C113" s="195" t="s">
        <v>957</v>
      </c>
      <c r="D113" s="169">
        <v>315</v>
      </c>
      <c r="E113" s="166"/>
      <c r="F113" s="201">
        <f t="shared" si="6"/>
        <v>0</v>
      </c>
      <c r="G113" s="254"/>
      <c r="H113" s="224">
        <f>Table7034[[#This Row],[PRICE]]*0.1</f>
        <v>31.5</v>
      </c>
      <c r="I113" s="223"/>
      <c r="J113" s="223"/>
      <c r="K113" s="223"/>
    </row>
    <row r="114" spans="1:11" s="6" customFormat="1" ht="21">
      <c r="A114" s="211" t="s">
        <v>997</v>
      </c>
      <c r="B114" s="102" t="s">
        <v>181</v>
      </c>
      <c r="C114" s="195" t="s">
        <v>584</v>
      </c>
      <c r="D114" s="169">
        <v>420</v>
      </c>
      <c r="E114" s="166"/>
      <c r="F114" s="201">
        <f t="shared" si="6"/>
        <v>0</v>
      </c>
      <c r="G114" s="254"/>
      <c r="H114" s="224">
        <f>Table7034[[#This Row],[PRICE]]*0.1</f>
        <v>42</v>
      </c>
      <c r="I114" s="223"/>
      <c r="J114" s="223"/>
      <c r="K114" s="223"/>
    </row>
    <row r="115" spans="1:11" s="6" customFormat="1" ht="21">
      <c r="A115" s="211" t="s">
        <v>996</v>
      </c>
      <c r="B115" s="102" t="s">
        <v>181</v>
      </c>
      <c r="C115" s="195" t="s">
        <v>584</v>
      </c>
      <c r="D115" s="169">
        <v>620</v>
      </c>
      <c r="E115" s="166"/>
      <c r="F115" s="201">
        <f>D115*E115</f>
        <v>0</v>
      </c>
      <c r="G115" s="254"/>
      <c r="H115" s="224">
        <f>Table7034[[#This Row],[PRICE]]*0.1</f>
        <v>62</v>
      </c>
      <c r="I115" s="223"/>
      <c r="J115" s="223"/>
      <c r="K115" s="223"/>
    </row>
    <row r="116" spans="1:11" s="6" customFormat="1" ht="21">
      <c r="A116" s="211" t="s">
        <v>994</v>
      </c>
      <c r="B116" s="102" t="s">
        <v>181</v>
      </c>
      <c r="C116" s="195" t="s">
        <v>171</v>
      </c>
      <c r="D116" s="169">
        <v>665</v>
      </c>
      <c r="E116" s="166"/>
      <c r="F116" s="201">
        <f>D116*E116</f>
        <v>0</v>
      </c>
      <c r="G116" s="254"/>
      <c r="H116" s="224">
        <f>Table7034[[#This Row],[PRICE]]*0.1</f>
        <v>66.5</v>
      </c>
      <c r="I116" s="223"/>
      <c r="J116" s="223"/>
      <c r="K116" s="223"/>
    </row>
    <row r="117" spans="1:11" s="6" customFormat="1" ht="21">
      <c r="A117" s="211" t="s">
        <v>995</v>
      </c>
      <c r="B117" s="102" t="s">
        <v>181</v>
      </c>
      <c r="C117" s="195" t="s">
        <v>584</v>
      </c>
      <c r="D117" s="169">
        <v>890</v>
      </c>
      <c r="E117" s="166"/>
      <c r="F117" s="201">
        <f>D117*E117</f>
        <v>0</v>
      </c>
      <c r="G117" s="254"/>
      <c r="H117" s="224">
        <f>Table7034[[#This Row],[PRICE]]*0.1</f>
        <v>89</v>
      </c>
      <c r="I117" s="223"/>
      <c r="J117" s="223"/>
      <c r="K117" s="223"/>
    </row>
    <row r="118" spans="1:11" s="6" customFormat="1" ht="21">
      <c r="A118" s="211" t="s">
        <v>990</v>
      </c>
      <c r="B118" s="102" t="s">
        <v>989</v>
      </c>
      <c r="C118" s="195" t="s">
        <v>957</v>
      </c>
      <c r="D118" s="169">
        <v>620</v>
      </c>
      <c r="E118" s="166"/>
      <c r="F118" s="201">
        <f>D118*E118</f>
        <v>0</v>
      </c>
      <c r="G118" s="254"/>
      <c r="H118" s="224">
        <f>Table7034[[#This Row],[PRICE]]*0.1</f>
        <v>62</v>
      </c>
      <c r="I118" s="223"/>
      <c r="J118" s="223"/>
      <c r="K118" s="223"/>
    </row>
    <row r="119" spans="1:11" s="6" customFormat="1" ht="21">
      <c r="A119" s="211" t="s">
        <v>991</v>
      </c>
      <c r="B119" s="102" t="s">
        <v>989</v>
      </c>
      <c r="C119" s="195" t="s">
        <v>957</v>
      </c>
      <c r="D119" s="169">
        <v>935</v>
      </c>
      <c r="E119" s="166"/>
      <c r="F119" s="201">
        <f t="shared" si="6"/>
        <v>0</v>
      </c>
      <c r="G119" s="254"/>
      <c r="H119" s="224">
        <f>Table7034[[#This Row],[PRICE]]*0.1</f>
        <v>93.5</v>
      </c>
      <c r="I119" s="223"/>
      <c r="J119" s="223"/>
      <c r="K119" s="223"/>
    </row>
    <row r="120" spans="1:11" s="6" customFormat="1" ht="21">
      <c r="A120" s="211" t="s">
        <v>992</v>
      </c>
      <c r="B120" s="102" t="s">
        <v>989</v>
      </c>
      <c r="C120" s="195" t="s">
        <v>957</v>
      </c>
      <c r="D120" s="169">
        <v>2254</v>
      </c>
      <c r="E120" s="166"/>
      <c r="F120" s="201">
        <f>D120*E120</f>
        <v>0</v>
      </c>
      <c r="G120" s="254"/>
      <c r="H120" s="224">
        <f>Table7034[[#This Row],[PRICE]]*0.1</f>
        <v>225.4</v>
      </c>
      <c r="I120" s="223"/>
      <c r="J120" s="223"/>
      <c r="K120" s="223"/>
    </row>
    <row r="121" spans="1:11" s="6" customFormat="1" ht="21">
      <c r="A121" s="211" t="s">
        <v>998</v>
      </c>
      <c r="B121" s="102" t="s">
        <v>203</v>
      </c>
      <c r="C121" s="195" t="s">
        <v>584</v>
      </c>
      <c r="D121" s="169">
        <v>225</v>
      </c>
      <c r="E121" s="166"/>
      <c r="F121" s="201">
        <f t="shared" si="6"/>
        <v>0</v>
      </c>
      <c r="G121" s="254"/>
      <c r="H121" s="224">
        <f>Table7034[[#This Row],[PRICE]]*0.1</f>
        <v>22.5</v>
      </c>
      <c r="I121" s="223"/>
      <c r="J121" s="223"/>
      <c r="K121" s="223"/>
    </row>
    <row r="122" spans="1:11" s="6" customFormat="1" ht="21">
      <c r="A122" s="211" t="s">
        <v>999</v>
      </c>
      <c r="B122" s="102" t="s">
        <v>181</v>
      </c>
      <c r="C122" s="195" t="s">
        <v>584</v>
      </c>
      <c r="D122" s="169">
        <v>545</v>
      </c>
      <c r="E122" s="166"/>
      <c r="F122" s="201">
        <f t="shared" si="6"/>
        <v>0</v>
      </c>
      <c r="G122" s="254"/>
      <c r="H122" s="224">
        <f>Table7034[[#This Row],[PRICE]]*0.1</f>
        <v>54.5</v>
      </c>
      <c r="I122" s="223"/>
      <c r="J122" s="223"/>
      <c r="K122" s="223"/>
    </row>
    <row r="123" spans="1:11" s="6" customFormat="1" ht="21">
      <c r="A123" s="211" t="s">
        <v>1000</v>
      </c>
      <c r="B123" s="102" t="s">
        <v>181</v>
      </c>
      <c r="C123" s="195" t="s">
        <v>942</v>
      </c>
      <c r="D123" s="169">
        <v>255</v>
      </c>
      <c r="E123" s="166"/>
      <c r="F123" s="201">
        <f t="shared" si="6"/>
        <v>0</v>
      </c>
      <c r="G123" s="254"/>
      <c r="H123" s="224">
        <f>Table7034[[#This Row],[PRICE]]*0.1</f>
        <v>25.5</v>
      </c>
      <c r="I123" s="223"/>
      <c r="J123" s="223"/>
      <c r="K123" s="223"/>
    </row>
    <row r="124" spans="1:11" s="6" customFormat="1" ht="21">
      <c r="A124" s="211" t="s">
        <v>1001</v>
      </c>
      <c r="B124" s="102" t="s">
        <v>181</v>
      </c>
      <c r="C124" s="195" t="s">
        <v>942</v>
      </c>
      <c r="D124" s="169">
        <v>273</v>
      </c>
      <c r="E124" s="195"/>
      <c r="F124" s="201">
        <f t="shared" si="6"/>
        <v>0</v>
      </c>
      <c r="G124" s="254"/>
      <c r="H124" s="224">
        <f>Table7034[[#This Row],[PRICE]]*0.1</f>
        <v>27.3</v>
      </c>
      <c r="I124" s="223"/>
      <c r="J124" s="223"/>
      <c r="K124" s="223"/>
    </row>
    <row r="125" spans="1:11" s="6" customFormat="1" ht="18">
      <c r="A125" s="225" t="s">
        <v>962</v>
      </c>
      <c r="B125" s="227"/>
      <c r="C125" s="233"/>
      <c r="D125" s="234"/>
      <c r="E125" s="235"/>
      <c r="F125" s="236"/>
      <c r="H125" s="224">
        <f>Table7034[[#This Row],[PRICE]]*0.1</f>
        <v>0</v>
      </c>
      <c r="I125" s="223"/>
      <c r="J125" s="223"/>
      <c r="K125" s="223"/>
    </row>
    <row r="126" spans="1:11" s="6" customFormat="1" ht="21">
      <c r="A126" s="211" t="s">
        <v>963</v>
      </c>
      <c r="B126" s="102" t="s">
        <v>181</v>
      </c>
      <c r="C126" s="195" t="s">
        <v>964</v>
      </c>
      <c r="D126" s="169">
        <v>175</v>
      </c>
      <c r="E126" s="166"/>
      <c r="F126" s="201">
        <f>D126*E126</f>
        <v>0</v>
      </c>
      <c r="G126" s="254"/>
      <c r="H126" s="224">
        <f>Table7034[[#This Row],[PRICE]]*0.1</f>
        <v>17.5</v>
      </c>
      <c r="I126" s="223"/>
      <c r="J126" s="223"/>
      <c r="K126" s="223"/>
    </row>
    <row r="127" spans="1:11" s="6" customFormat="1" ht="21">
      <c r="A127" s="211" t="s">
        <v>965</v>
      </c>
      <c r="B127" s="102" t="s">
        <v>181</v>
      </c>
      <c r="C127" s="195" t="s">
        <v>964</v>
      </c>
      <c r="D127" s="169">
        <v>175</v>
      </c>
      <c r="E127" s="166"/>
      <c r="F127" s="201">
        <f>D127*E127</f>
        <v>0</v>
      </c>
      <c r="G127" s="254"/>
      <c r="H127" s="224">
        <f>Table7034[[#This Row],[PRICE]]*0.1</f>
        <v>17.5</v>
      </c>
      <c r="I127" s="223"/>
      <c r="J127" s="223"/>
      <c r="K127" s="223"/>
    </row>
    <row r="128" spans="1:11" s="6" customFormat="1" ht="21">
      <c r="A128" s="211" t="s">
        <v>966</v>
      </c>
      <c r="B128" s="102" t="s">
        <v>181</v>
      </c>
      <c r="C128" s="195" t="s">
        <v>964</v>
      </c>
      <c r="D128" s="169">
        <v>175</v>
      </c>
      <c r="E128" s="166"/>
      <c r="F128" s="201">
        <f>D128*E128</f>
        <v>0</v>
      </c>
      <c r="G128" s="254"/>
      <c r="H128" s="224">
        <f>Table7034[[#This Row],[PRICE]]*0.1</f>
        <v>17.5</v>
      </c>
      <c r="I128" s="223"/>
      <c r="J128" s="223"/>
      <c r="K128" s="223"/>
    </row>
    <row r="129" spans="1:11" s="6" customFormat="1" ht="18">
      <c r="A129" s="225" t="s">
        <v>961</v>
      </c>
      <c r="B129" s="226"/>
      <c r="C129" s="227"/>
      <c r="D129" s="234"/>
      <c r="E129" s="229"/>
      <c r="F129" s="228"/>
      <c r="H129" s="224">
        <f>Table7034[[#This Row],[PRICE]]*0.1</f>
        <v>0</v>
      </c>
      <c r="I129" s="223"/>
      <c r="J129" s="223"/>
      <c r="K129" s="223"/>
    </row>
    <row r="130" spans="1:11" s="6" customFormat="1" ht="18">
      <c r="A130" s="213" t="s">
        <v>264</v>
      </c>
      <c r="B130" s="204" t="s">
        <v>181</v>
      </c>
      <c r="C130" s="204" t="s">
        <v>265</v>
      </c>
      <c r="D130" s="210">
        <v>90</v>
      </c>
      <c r="E130" s="41"/>
      <c r="F130" s="201"/>
      <c r="H130" s="224">
        <f>Table7034[[#This Row],[PRICE]]*0.1</f>
        <v>9</v>
      </c>
      <c r="I130" s="223"/>
      <c r="J130" s="223"/>
      <c r="K130" s="223"/>
    </row>
    <row r="131" spans="1:11" s="6" customFormat="1" ht="36">
      <c r="A131" s="100" t="s">
        <v>266</v>
      </c>
      <c r="B131" s="102" t="s">
        <v>181</v>
      </c>
      <c r="C131" s="102" t="s">
        <v>265</v>
      </c>
      <c r="D131" s="124">
        <v>95</v>
      </c>
      <c r="E131" s="41"/>
      <c r="F131" s="201">
        <f>D131*E131</f>
        <v>0</v>
      </c>
      <c r="G131" s="254"/>
      <c r="H131" s="224">
        <f>Table7034[[#This Row],[PRICE]]*0.1</f>
        <v>9.5</v>
      </c>
      <c r="I131" s="223"/>
      <c r="J131" s="223"/>
      <c r="K131" s="223"/>
    </row>
    <row r="132" spans="1:11" s="6" customFormat="1" ht="21">
      <c r="A132" s="100" t="s">
        <v>267</v>
      </c>
      <c r="B132" s="101" t="s">
        <v>181</v>
      </c>
      <c r="C132" s="101" t="s">
        <v>265</v>
      </c>
      <c r="D132" s="201">
        <v>155</v>
      </c>
      <c r="E132" s="48"/>
      <c r="F132" s="201">
        <f>D132*E132</f>
        <v>0</v>
      </c>
      <c r="G132" s="254"/>
      <c r="H132" s="224">
        <f>Table7034[[#This Row],[PRICE]]*0.1</f>
        <v>15.5</v>
      </c>
      <c r="I132" s="223"/>
      <c r="J132" s="223"/>
      <c r="K132" s="223"/>
    </row>
    <row r="133" spans="1:11" s="6" customFormat="1" ht="21">
      <c r="A133" s="211" t="s">
        <v>975</v>
      </c>
      <c r="B133" s="102" t="s">
        <v>181</v>
      </c>
      <c r="C133" s="195" t="s">
        <v>265</v>
      </c>
      <c r="D133" s="124">
        <v>175</v>
      </c>
      <c r="E133" s="41"/>
      <c r="F133" s="201">
        <f>D133*E133</f>
        <v>0</v>
      </c>
      <c r="G133" s="254"/>
      <c r="H133" s="224">
        <f>Table7034[[#This Row],[PRICE]]*0.1</f>
        <v>17.5</v>
      </c>
      <c r="I133" s="223"/>
      <c r="J133" s="223"/>
      <c r="K133" s="223"/>
    </row>
    <row r="134" spans="1:11" s="6" customFormat="1" ht="21">
      <c r="A134" s="211" t="s">
        <v>976</v>
      </c>
      <c r="B134" s="102" t="s">
        <v>181</v>
      </c>
      <c r="C134" s="195" t="s">
        <v>265</v>
      </c>
      <c r="D134" s="124">
        <v>485</v>
      </c>
      <c r="E134" s="41"/>
      <c r="F134" s="201">
        <f>D134*E134</f>
        <v>0</v>
      </c>
      <c r="G134" s="254"/>
      <c r="H134" s="224">
        <f>Table7034[[#This Row],[PRICE]]*0.1</f>
        <v>48.5</v>
      </c>
      <c r="I134" s="223"/>
      <c r="J134" s="223"/>
      <c r="K134" s="223"/>
    </row>
    <row r="135" spans="1:11" s="6" customFormat="1" ht="18">
      <c r="A135" s="237" t="s">
        <v>967</v>
      </c>
      <c r="B135" s="227"/>
      <c r="C135" s="233"/>
      <c r="D135" s="238"/>
      <c r="E135" s="239"/>
      <c r="F135" s="236"/>
      <c r="H135" s="224">
        <f>Table7034[[#This Row],[PRICE]]*0.1</f>
        <v>0</v>
      </c>
      <c r="I135" s="223"/>
      <c r="J135" s="223"/>
      <c r="K135" s="223"/>
    </row>
    <row r="136" spans="1:11" s="6" customFormat="1" ht="21">
      <c r="A136" s="211" t="s">
        <v>968</v>
      </c>
      <c r="B136" s="102" t="s">
        <v>181</v>
      </c>
      <c r="C136" s="195" t="s">
        <v>969</v>
      </c>
      <c r="D136" s="124">
        <v>349</v>
      </c>
      <c r="E136" s="41"/>
      <c r="F136" s="201">
        <f>D136*E136</f>
        <v>0</v>
      </c>
      <c r="G136" s="254"/>
      <c r="H136" s="224">
        <f>Table7034[[#This Row],[PRICE]]*0.1</f>
        <v>34.9</v>
      </c>
      <c r="I136" s="223"/>
      <c r="J136" s="223"/>
      <c r="K136" s="223"/>
    </row>
    <row r="137" spans="1:11" s="6" customFormat="1" ht="18">
      <c r="A137" s="237" t="s">
        <v>970</v>
      </c>
      <c r="B137" s="227"/>
      <c r="C137" s="233"/>
      <c r="D137" s="238"/>
      <c r="E137" s="239"/>
      <c r="F137" s="236"/>
      <c r="H137" s="224">
        <f>Table7034[[#This Row],[PRICE]]*0.1</f>
        <v>0</v>
      </c>
      <c r="I137" s="223"/>
      <c r="J137" s="223"/>
      <c r="K137" s="223"/>
    </row>
    <row r="138" spans="1:11" s="6" customFormat="1" ht="21">
      <c r="A138" s="211" t="s">
        <v>979</v>
      </c>
      <c r="B138" s="102" t="s">
        <v>181</v>
      </c>
      <c r="C138" s="195" t="s">
        <v>971</v>
      </c>
      <c r="D138" s="124">
        <v>285</v>
      </c>
      <c r="E138" s="41"/>
      <c r="F138" s="201">
        <f>D138*E138</f>
        <v>0</v>
      </c>
      <c r="G138" s="254"/>
      <c r="H138" s="224">
        <f>Table7034[[#This Row],[PRICE]]*0.1</f>
        <v>28.5</v>
      </c>
      <c r="I138" s="223"/>
      <c r="J138" s="223"/>
      <c r="K138" s="223"/>
    </row>
    <row r="139" spans="1:11" s="6" customFormat="1" ht="18">
      <c r="A139" s="237" t="s">
        <v>972</v>
      </c>
      <c r="B139" s="227"/>
      <c r="C139" s="233"/>
      <c r="D139" s="238"/>
      <c r="E139" s="239"/>
      <c r="F139" s="236"/>
      <c r="H139" s="224">
        <f>Table7034[[#This Row],[PRICE]]*0.1</f>
        <v>0</v>
      </c>
      <c r="I139" s="223"/>
      <c r="J139" s="223"/>
      <c r="K139" s="223"/>
    </row>
    <row r="140" spans="1:11" s="6" customFormat="1" ht="21">
      <c r="A140" s="211" t="s">
        <v>973</v>
      </c>
      <c r="B140" s="102" t="s">
        <v>181</v>
      </c>
      <c r="C140" s="195" t="s">
        <v>974</v>
      </c>
      <c r="D140" s="124">
        <v>375</v>
      </c>
      <c r="E140" s="41"/>
      <c r="F140" s="201">
        <f>D140*E140</f>
        <v>0</v>
      </c>
      <c r="G140" s="254"/>
      <c r="H140" s="224">
        <f>Table7034[[#This Row],[PRICE]]*0.1</f>
        <v>37.5</v>
      </c>
      <c r="I140" s="223"/>
      <c r="J140" s="223"/>
      <c r="K140" s="223"/>
    </row>
    <row r="141" spans="1:11" s="6" customFormat="1" ht="18">
      <c r="A141" s="237" t="s">
        <v>977</v>
      </c>
      <c r="B141" s="227"/>
      <c r="C141" s="233"/>
      <c r="D141" s="238"/>
      <c r="E141" s="239"/>
      <c r="F141" s="236"/>
      <c r="H141" s="224">
        <f>Table7034[[#This Row],[PRICE]]*0.1</f>
        <v>0</v>
      </c>
      <c r="I141" s="223"/>
      <c r="J141" s="223"/>
      <c r="K141" s="223"/>
    </row>
    <row r="142" spans="1:11" s="6" customFormat="1" ht="21">
      <c r="A142" s="211" t="s">
        <v>978</v>
      </c>
      <c r="B142" s="102" t="s">
        <v>181</v>
      </c>
      <c r="C142" s="195" t="s">
        <v>982</v>
      </c>
      <c r="D142" s="124">
        <v>295</v>
      </c>
      <c r="E142" s="41"/>
      <c r="F142" s="201">
        <f>D142*E142</f>
        <v>0</v>
      </c>
      <c r="G142" s="254"/>
      <c r="H142" s="224">
        <f>Table7034[[#This Row],[PRICE]]*0.1</f>
        <v>29.5</v>
      </c>
      <c r="I142" s="223"/>
      <c r="J142" s="223"/>
      <c r="K142" s="223"/>
    </row>
    <row r="143" spans="1:11" s="6" customFormat="1" ht="21">
      <c r="A143" s="211" t="s">
        <v>980</v>
      </c>
      <c r="B143" s="102" t="s">
        <v>981</v>
      </c>
      <c r="C143" s="195" t="s">
        <v>982</v>
      </c>
      <c r="D143" s="124">
        <v>1560</v>
      </c>
      <c r="E143" s="41"/>
      <c r="F143" s="201">
        <f>D143*E143</f>
        <v>0</v>
      </c>
      <c r="G143" s="254"/>
      <c r="H143" s="224">
        <f>Table7034[[#This Row],[PRICE]]*0.1</f>
        <v>156</v>
      </c>
      <c r="I143" s="223"/>
      <c r="J143" s="223"/>
      <c r="K143" s="223"/>
    </row>
    <row r="144" spans="1:11" s="6" customFormat="1" ht="18">
      <c r="A144" s="237" t="s">
        <v>983</v>
      </c>
      <c r="B144" s="227"/>
      <c r="C144" s="233"/>
      <c r="D144" s="238"/>
      <c r="E144" s="239"/>
      <c r="F144" s="236"/>
      <c r="H144" s="224">
        <f>Table7034[[#This Row],[PRICE]]*0.1</f>
        <v>0</v>
      </c>
      <c r="I144" s="223"/>
      <c r="J144" s="223"/>
      <c r="K144" s="223"/>
    </row>
    <row r="145" spans="1:11" s="6" customFormat="1" ht="21">
      <c r="A145" s="261" t="s">
        <v>984</v>
      </c>
      <c r="B145" s="102" t="s">
        <v>181</v>
      </c>
      <c r="C145" s="195" t="s">
        <v>985</v>
      </c>
      <c r="D145" s="124">
        <v>349</v>
      </c>
      <c r="E145" s="41"/>
      <c r="F145" s="201">
        <f>D145*E145</f>
        <v>0</v>
      </c>
      <c r="G145" s="254"/>
      <c r="H145" s="224">
        <f>Table7034[[#This Row],[PRICE]]*0.1</f>
        <v>34.9</v>
      </c>
      <c r="I145" s="223"/>
      <c r="J145" s="223"/>
      <c r="K145" s="223"/>
    </row>
    <row r="146" spans="1:11" s="6" customFormat="1" ht="18">
      <c r="A146" s="225" t="s">
        <v>268</v>
      </c>
      <c r="B146" s="226"/>
      <c r="C146" s="227"/>
      <c r="D146" s="228"/>
      <c r="E146" s="229"/>
      <c r="F146" s="228"/>
      <c r="H146" s="224">
        <f>Table7034[[#This Row],[PRICE]]*0.1</f>
        <v>0</v>
      </c>
      <c r="I146" s="223"/>
      <c r="J146" s="223"/>
      <c r="K146" s="223"/>
    </row>
    <row r="147" spans="1:11" s="6" customFormat="1" ht="21">
      <c r="A147" s="100" t="s">
        <v>269</v>
      </c>
      <c r="B147" s="102" t="s">
        <v>181</v>
      </c>
      <c r="C147" s="102" t="s">
        <v>218</v>
      </c>
      <c r="D147" s="124">
        <v>109</v>
      </c>
      <c r="E147" s="41"/>
      <c r="F147" s="201">
        <f t="shared" ref="F147:F152" si="7">D147*E147</f>
        <v>0</v>
      </c>
      <c r="G147" s="254"/>
      <c r="H147" s="224">
        <f>Table7034[[#This Row],[PRICE]]*0.1</f>
        <v>10.9</v>
      </c>
      <c r="I147" s="223"/>
      <c r="J147" s="223"/>
      <c r="K147" s="223"/>
    </row>
    <row r="148" spans="1:11" s="6" customFormat="1" ht="21">
      <c r="A148" s="100" t="s">
        <v>270</v>
      </c>
      <c r="B148" s="101" t="s">
        <v>181</v>
      </c>
      <c r="C148" s="101" t="s">
        <v>218</v>
      </c>
      <c r="D148" s="201">
        <v>130</v>
      </c>
      <c r="E148" s="41"/>
      <c r="F148" s="201">
        <f t="shared" si="7"/>
        <v>0</v>
      </c>
      <c r="G148" s="254"/>
      <c r="H148" s="224">
        <f>Table7034[[#This Row],[PRICE]]*0.1</f>
        <v>13</v>
      </c>
      <c r="I148" s="223"/>
      <c r="J148" s="223"/>
      <c r="K148" s="223"/>
    </row>
    <row r="149" spans="1:11" s="6" customFormat="1" ht="21">
      <c r="A149" s="100" t="s">
        <v>271</v>
      </c>
      <c r="B149" s="101" t="s">
        <v>181</v>
      </c>
      <c r="C149" s="101" t="s">
        <v>218</v>
      </c>
      <c r="D149" s="201">
        <v>160</v>
      </c>
      <c r="E149" s="41"/>
      <c r="F149" s="201">
        <f t="shared" si="7"/>
        <v>0</v>
      </c>
      <c r="G149" s="254"/>
      <c r="H149" s="224">
        <f>Table7034[[#This Row],[PRICE]]*0.1</f>
        <v>16</v>
      </c>
      <c r="I149" s="223"/>
      <c r="J149" s="223"/>
      <c r="K149" s="223"/>
    </row>
    <row r="150" spans="1:11" s="6" customFormat="1" ht="21">
      <c r="A150" s="100" t="s">
        <v>272</v>
      </c>
      <c r="B150" s="102" t="s">
        <v>181</v>
      </c>
      <c r="C150" s="102" t="s">
        <v>218</v>
      </c>
      <c r="D150" s="124">
        <v>45</v>
      </c>
      <c r="E150" s="41"/>
      <c r="F150" s="201">
        <f t="shared" si="7"/>
        <v>0</v>
      </c>
      <c r="G150" s="254"/>
      <c r="H150" s="224">
        <f>Table7034[[#This Row],[PRICE]]*0.1</f>
        <v>4.5</v>
      </c>
      <c r="I150" s="223"/>
      <c r="J150" s="223"/>
      <c r="K150" s="223"/>
    </row>
    <row r="151" spans="1:11" s="6" customFormat="1" ht="21">
      <c r="A151" s="100" t="s">
        <v>273</v>
      </c>
      <c r="B151" s="102" t="s">
        <v>181</v>
      </c>
      <c r="C151" s="102" t="s">
        <v>218</v>
      </c>
      <c r="D151" s="124">
        <v>89</v>
      </c>
      <c r="E151" s="41"/>
      <c r="F151" s="201">
        <f t="shared" si="7"/>
        <v>0</v>
      </c>
      <c r="G151" s="254"/>
      <c r="H151" s="224">
        <f>Table7034[[#This Row],[PRICE]]*0.1</f>
        <v>8.9</v>
      </c>
      <c r="I151" s="223"/>
      <c r="J151" s="223"/>
      <c r="K151" s="223"/>
    </row>
    <row r="152" spans="1:11" s="6" customFormat="1" ht="21">
      <c r="A152" s="100" t="s">
        <v>274</v>
      </c>
      <c r="B152" s="101" t="s">
        <v>181</v>
      </c>
      <c r="C152" s="101" t="s">
        <v>218</v>
      </c>
      <c r="D152" s="201">
        <v>139.5</v>
      </c>
      <c r="E152" s="45"/>
      <c r="F152" s="201">
        <f t="shared" si="7"/>
        <v>0</v>
      </c>
      <c r="G152" s="254"/>
      <c r="H152" s="224">
        <f>Table7034[[#This Row],[PRICE]]*0.1</f>
        <v>13.950000000000001</v>
      </c>
      <c r="I152" s="223"/>
      <c r="J152" s="223"/>
      <c r="K152" s="223"/>
    </row>
    <row r="153" spans="1:11" s="6" customFormat="1" ht="18">
      <c r="A153" s="237" t="s">
        <v>638</v>
      </c>
      <c r="B153" s="227"/>
      <c r="C153" s="233"/>
      <c r="D153" s="238"/>
      <c r="E153" s="239"/>
      <c r="F153" s="236"/>
      <c r="H153" s="224">
        <f>Table7034[[#This Row],[PRICE]]*0.1</f>
        <v>0</v>
      </c>
      <c r="I153" s="223"/>
      <c r="J153" s="223"/>
      <c r="K153" s="223"/>
    </row>
    <row r="154" spans="1:11" s="6" customFormat="1" ht="21">
      <c r="A154" s="134" t="s">
        <v>607</v>
      </c>
      <c r="B154" s="214" t="s">
        <v>203</v>
      </c>
      <c r="C154" s="214" t="s">
        <v>183</v>
      </c>
      <c r="D154" s="103">
        <v>329</v>
      </c>
      <c r="E154" s="215"/>
      <c r="F154" s="216">
        <f>Table7034[[#This Row],[PRICE]]*Table7034[[#This Row],[ORDER QUANTITY]]</f>
        <v>0</v>
      </c>
      <c r="G154" s="254"/>
      <c r="H154" s="224">
        <f>Table7034[[#This Row],[PRICE]]*0.1</f>
        <v>32.9</v>
      </c>
      <c r="I154" s="223"/>
      <c r="J154" s="223"/>
      <c r="K154" s="223"/>
    </row>
    <row r="155" spans="1:11" s="6" customFormat="1" ht="18">
      <c r="A155" s="225" t="s">
        <v>275</v>
      </c>
      <c r="B155" s="226"/>
      <c r="C155" s="227"/>
      <c r="D155" s="228"/>
      <c r="E155" s="229"/>
      <c r="F155" s="236"/>
      <c r="H155" s="224">
        <f>Table7034[[#This Row],[PRICE]]*0.1</f>
        <v>0</v>
      </c>
      <c r="I155" s="223"/>
      <c r="J155" s="223"/>
      <c r="K155" s="223"/>
    </row>
    <row r="156" spans="1:11" s="6" customFormat="1" ht="21">
      <c r="A156" s="134" t="s">
        <v>276</v>
      </c>
      <c r="B156" s="57" t="s">
        <v>181</v>
      </c>
      <c r="C156" s="217" t="s">
        <v>176</v>
      </c>
      <c r="D156" s="200">
        <v>555</v>
      </c>
      <c r="E156" s="104"/>
      <c r="F156" s="201">
        <f>D156*E156</f>
        <v>0</v>
      </c>
      <c r="G156" s="254"/>
      <c r="H156" s="224">
        <f>Table7034[[#This Row],[PRICE]]*0.1</f>
        <v>55.5</v>
      </c>
      <c r="I156" s="223"/>
      <c r="J156" s="223"/>
      <c r="K156" s="223"/>
    </row>
    <row r="157" spans="1:11" s="6" customFormat="1" ht="21">
      <c r="A157" s="206" t="s">
        <v>278</v>
      </c>
      <c r="B157" s="57" t="s">
        <v>181</v>
      </c>
      <c r="C157" s="217" t="s">
        <v>176</v>
      </c>
      <c r="D157" s="200">
        <v>1858</v>
      </c>
      <c r="E157" s="104"/>
      <c r="F157" s="201">
        <f>D157*E157</f>
        <v>0</v>
      </c>
      <c r="G157" s="254"/>
      <c r="H157" s="224">
        <f>Table7034[[#This Row],[PRICE]]*0.1</f>
        <v>185.8</v>
      </c>
      <c r="I157" s="223"/>
      <c r="J157" s="223"/>
      <c r="K157" s="223"/>
    </row>
    <row r="158" spans="1:11" s="6" customFormat="1" ht="21">
      <c r="A158" s="206" t="s">
        <v>280</v>
      </c>
      <c r="B158" s="207" t="s">
        <v>181</v>
      </c>
      <c r="C158" s="208" t="s">
        <v>176</v>
      </c>
      <c r="D158" s="103">
        <v>550</v>
      </c>
      <c r="E158" s="209"/>
      <c r="F158" s="105">
        <f>D158*E158</f>
        <v>0</v>
      </c>
      <c r="G158" s="254"/>
      <c r="H158" s="224">
        <f>Table7034[[#This Row],[PRICE]]*0.1</f>
        <v>55</v>
      </c>
      <c r="I158" s="223"/>
      <c r="J158" s="223"/>
      <c r="K158" s="223"/>
    </row>
    <row r="159" spans="1:11" s="6" customFormat="1" ht="21">
      <c r="A159" s="206" t="s">
        <v>277</v>
      </c>
      <c r="B159" s="57" t="s">
        <v>181</v>
      </c>
      <c r="C159" s="217" t="s">
        <v>176</v>
      </c>
      <c r="D159" s="200">
        <v>1435</v>
      </c>
      <c r="E159" s="104"/>
      <c r="F159" s="201">
        <f>D159*E159</f>
        <v>0</v>
      </c>
      <c r="G159" s="254"/>
      <c r="H159" s="224">
        <f>Table7034[[#This Row],[PRICE]]*0.1</f>
        <v>143.5</v>
      </c>
      <c r="I159" s="223"/>
      <c r="J159" s="223"/>
      <c r="K159" s="223"/>
    </row>
    <row r="160" spans="1:11" s="6" customFormat="1" ht="21">
      <c r="A160" s="134" t="s">
        <v>279</v>
      </c>
      <c r="B160" s="57" t="s">
        <v>181</v>
      </c>
      <c r="C160" s="217" t="s">
        <v>176</v>
      </c>
      <c r="D160" s="200">
        <v>2305</v>
      </c>
      <c r="E160" s="104"/>
      <c r="F160" s="201">
        <f>D160*E160</f>
        <v>0</v>
      </c>
      <c r="G160" s="254"/>
      <c r="H160" s="224">
        <f>Table7034[[#This Row],[PRICE]]*0.1</f>
        <v>230.5</v>
      </c>
      <c r="I160" s="223"/>
      <c r="J160" s="223"/>
      <c r="K160" s="223"/>
    </row>
    <row r="161" spans="1:11" s="6" customFormat="1" ht="18">
      <c r="A161" s="225" t="s">
        <v>281</v>
      </c>
      <c r="B161" s="226"/>
      <c r="C161" s="227"/>
      <c r="D161" s="228"/>
      <c r="E161" s="229"/>
      <c r="F161" s="236"/>
      <c r="H161" s="224">
        <f>Table7034[[#This Row],[PRICE]]*0.1</f>
        <v>0</v>
      </c>
      <c r="I161" s="223"/>
      <c r="J161" s="223"/>
      <c r="K161" s="223"/>
    </row>
    <row r="162" spans="1:11" s="6" customFormat="1" ht="21">
      <c r="A162" s="212" t="s">
        <v>953</v>
      </c>
      <c r="B162" s="102" t="s">
        <v>181</v>
      </c>
      <c r="C162" s="195" t="s">
        <v>176</v>
      </c>
      <c r="D162" s="169">
        <v>395</v>
      </c>
      <c r="E162" s="166"/>
      <c r="F162" s="201">
        <f>D162*E162</f>
        <v>0</v>
      </c>
      <c r="G162" s="254"/>
      <c r="H162" s="224">
        <f>Table7034[[#This Row],[PRICE]]*0.1</f>
        <v>39.5</v>
      </c>
      <c r="I162" s="223"/>
      <c r="J162" s="223"/>
      <c r="K162" s="223"/>
    </row>
    <row r="163" spans="1:11" s="6" customFormat="1" ht="21">
      <c r="A163" s="212" t="s">
        <v>950</v>
      </c>
      <c r="B163" s="102" t="s">
        <v>181</v>
      </c>
      <c r="C163" s="195" t="s">
        <v>176</v>
      </c>
      <c r="D163" s="169">
        <v>1085</v>
      </c>
      <c r="E163" s="166"/>
      <c r="F163" s="201">
        <f>D163*E163</f>
        <v>0</v>
      </c>
      <c r="G163" s="254"/>
      <c r="H163" s="224">
        <f>Table7034[[#This Row],[PRICE]]*0.1</f>
        <v>108.5</v>
      </c>
      <c r="I163" s="223"/>
      <c r="J163" s="223"/>
      <c r="K163" s="223"/>
    </row>
    <row r="164" spans="1:11" s="6" customFormat="1" ht="21">
      <c r="A164" s="41" t="s">
        <v>282</v>
      </c>
      <c r="B164" s="102" t="s">
        <v>181</v>
      </c>
      <c r="C164" s="102" t="s">
        <v>176</v>
      </c>
      <c r="D164" s="124">
        <v>965</v>
      </c>
      <c r="E164" s="41"/>
      <c r="F164" s="201">
        <f>D164*E164</f>
        <v>0</v>
      </c>
      <c r="G164" s="254"/>
      <c r="H164" s="224">
        <f>Table7034[[#This Row],[PRICE]]*0.1</f>
        <v>96.5</v>
      </c>
      <c r="I164" s="223"/>
      <c r="J164" s="223"/>
      <c r="K164" s="223"/>
    </row>
    <row r="165" spans="1:11" s="6" customFormat="1" ht="21">
      <c r="A165" s="212" t="s">
        <v>952</v>
      </c>
      <c r="B165" s="102" t="s">
        <v>181</v>
      </c>
      <c r="C165" s="195" t="s">
        <v>176</v>
      </c>
      <c r="D165" s="169">
        <v>575</v>
      </c>
      <c r="E165" s="166"/>
      <c r="F165" s="201">
        <f>D165*E165</f>
        <v>0</v>
      </c>
      <c r="G165" s="254"/>
      <c r="H165" s="224">
        <f>Table7034[[#This Row],[PRICE]]*0.1</f>
        <v>57.5</v>
      </c>
      <c r="I165" s="223"/>
      <c r="J165" s="223"/>
      <c r="K165" s="223"/>
    </row>
    <row r="166" spans="1:11" s="6" customFormat="1" ht="21">
      <c r="A166" s="212" t="s">
        <v>951</v>
      </c>
      <c r="B166" s="102" t="s">
        <v>181</v>
      </c>
      <c r="C166" s="195" t="s">
        <v>176</v>
      </c>
      <c r="D166" s="169">
        <v>1315</v>
      </c>
      <c r="E166" s="166"/>
      <c r="F166" s="201">
        <f>D166*E166</f>
        <v>0</v>
      </c>
      <c r="G166" s="254"/>
      <c r="H166" s="224">
        <f>Table7034[[#This Row],[PRICE]]*0.1</f>
        <v>131.5</v>
      </c>
      <c r="I166" s="223"/>
      <c r="J166" s="223"/>
      <c r="K166" s="223"/>
    </row>
    <row r="167" spans="1:11" s="6" customFormat="1" ht="21">
      <c r="A167" s="45" t="s">
        <v>283</v>
      </c>
      <c r="B167" s="204" t="s">
        <v>181</v>
      </c>
      <c r="C167" s="204" t="s">
        <v>176</v>
      </c>
      <c r="D167" s="210">
        <v>4985</v>
      </c>
      <c r="E167" s="41"/>
      <c r="F167" s="245" t="s">
        <v>787</v>
      </c>
      <c r="G167" s="254"/>
      <c r="H167" s="224">
        <f>Table7034[[#This Row],[PRICE]]*0.1</f>
        <v>498.5</v>
      </c>
      <c r="I167" s="223"/>
      <c r="J167" s="223"/>
      <c r="K167" s="223"/>
    </row>
    <row r="168" spans="1:11" s="6" customFormat="1" ht="21">
      <c r="A168" s="41" t="s">
        <v>284</v>
      </c>
      <c r="B168" s="102" t="s">
        <v>203</v>
      </c>
      <c r="C168" s="102" t="s">
        <v>176</v>
      </c>
      <c r="D168" s="124">
        <v>469</v>
      </c>
      <c r="E168" s="41"/>
      <c r="F168" s="201">
        <f>D168*E168</f>
        <v>0</v>
      </c>
      <c r="G168" s="254"/>
      <c r="H168" s="224">
        <f>Table7034[[#This Row],[PRICE]]*0.1</f>
        <v>46.900000000000006</v>
      </c>
      <c r="I168" s="223"/>
      <c r="J168" s="223"/>
      <c r="K168" s="223"/>
    </row>
    <row r="169" spans="1:11" s="6" customFormat="1" ht="18">
      <c r="A169" s="225" t="s">
        <v>285</v>
      </c>
      <c r="B169" s="226"/>
      <c r="C169" s="227"/>
      <c r="D169" s="228"/>
      <c r="E169" s="229"/>
      <c r="F169" s="236"/>
      <c r="H169" s="224">
        <f>Table7034[[#This Row],[PRICE]]*0.1</f>
        <v>0</v>
      </c>
      <c r="I169" s="223"/>
      <c r="J169" s="223"/>
      <c r="K169" s="223"/>
    </row>
    <row r="170" spans="1:11" s="6" customFormat="1" ht="21">
      <c r="A170" s="56" t="s">
        <v>682</v>
      </c>
      <c r="B170" s="102" t="s">
        <v>181</v>
      </c>
      <c r="C170" s="102" t="s">
        <v>176</v>
      </c>
      <c r="D170" s="124">
        <v>99</v>
      </c>
      <c r="E170" s="41"/>
      <c r="F170" s="201">
        <f>D170*E170</f>
        <v>0</v>
      </c>
      <c r="G170" s="254"/>
      <c r="H170" s="224">
        <f>Table7034[[#This Row],[PRICE]]*0.1</f>
        <v>9.9</v>
      </c>
      <c r="I170" s="223"/>
      <c r="J170" s="223"/>
      <c r="K170" s="223"/>
    </row>
    <row r="171" spans="1:11" s="6" customFormat="1" ht="21">
      <c r="A171" s="41" t="s">
        <v>286</v>
      </c>
      <c r="B171" s="102" t="s">
        <v>181</v>
      </c>
      <c r="C171" s="102" t="s">
        <v>176</v>
      </c>
      <c r="D171" s="141">
        <v>265</v>
      </c>
      <c r="E171" s="41"/>
      <c r="F171" s="105">
        <f t="shared" ref="F171:F173" si="8">D171*E171</f>
        <v>0</v>
      </c>
      <c r="G171" s="254"/>
      <c r="H171" s="224">
        <f>Table7034[[#This Row],[PRICE]]*0.1</f>
        <v>26.5</v>
      </c>
      <c r="I171" s="223"/>
      <c r="J171" s="223"/>
      <c r="K171" s="223"/>
    </row>
    <row r="172" spans="1:11" s="6" customFormat="1" ht="21">
      <c r="A172" s="41" t="s">
        <v>287</v>
      </c>
      <c r="B172" s="102" t="s">
        <v>181</v>
      </c>
      <c r="C172" s="102" t="s">
        <v>176</v>
      </c>
      <c r="D172" s="141">
        <v>199</v>
      </c>
      <c r="E172" s="41"/>
      <c r="F172" s="105">
        <f t="shared" si="8"/>
        <v>0</v>
      </c>
      <c r="G172" s="254"/>
      <c r="H172" s="224">
        <f>Table7034[[#This Row],[PRICE]]*0.1</f>
        <v>19.900000000000002</v>
      </c>
      <c r="I172" s="223"/>
      <c r="J172" s="223"/>
      <c r="K172" s="223"/>
    </row>
    <row r="173" spans="1:11" s="6" customFormat="1" ht="21">
      <c r="A173" s="41" t="s">
        <v>288</v>
      </c>
      <c r="B173" s="102" t="s">
        <v>181</v>
      </c>
      <c r="C173" s="102" t="s">
        <v>176</v>
      </c>
      <c r="D173" s="141">
        <v>165</v>
      </c>
      <c r="E173" s="41"/>
      <c r="F173" s="105">
        <f t="shared" si="8"/>
        <v>0</v>
      </c>
      <c r="G173" s="254"/>
      <c r="H173" s="224">
        <f>Table7034[[#This Row],[PRICE]]*0.1</f>
        <v>16.5</v>
      </c>
      <c r="I173" s="223"/>
      <c r="J173" s="223"/>
      <c r="K173" s="223"/>
    </row>
    <row r="174" spans="1:11" s="6" customFormat="1" ht="18">
      <c r="A174" s="218" t="s">
        <v>294</v>
      </c>
      <c r="B174" s="198"/>
      <c r="C174" s="219"/>
      <c r="D174" s="220"/>
      <c r="E174" s="221"/>
      <c r="F174" s="222"/>
      <c r="H174" s="224">
        <f>Table7034[[#This Row],[PRICE]]*0.1</f>
        <v>0</v>
      </c>
      <c r="I174" s="223"/>
      <c r="J174" s="223"/>
      <c r="K174" s="223"/>
    </row>
    <row r="175" spans="1:11" s="6" customFormat="1" ht="21">
      <c r="A175" s="100" t="s">
        <v>289</v>
      </c>
      <c r="B175" s="101" t="s">
        <v>181</v>
      </c>
      <c r="C175" s="102" t="s">
        <v>265</v>
      </c>
      <c r="D175" s="103">
        <v>79</v>
      </c>
      <c r="E175" s="104"/>
      <c r="F175" s="105">
        <f t="shared" ref="F175:F181" si="9">D175*E175</f>
        <v>0</v>
      </c>
      <c r="G175" s="254"/>
      <c r="H175" s="224">
        <f>Table7034[[#This Row],[PRICE]]*0.1</f>
        <v>7.9</v>
      </c>
      <c r="I175" s="223"/>
      <c r="J175" s="223"/>
      <c r="K175" s="223"/>
    </row>
    <row r="176" spans="1:11" s="6" customFormat="1" ht="21">
      <c r="A176" s="100" t="s">
        <v>356</v>
      </c>
      <c r="B176" s="101" t="s">
        <v>181</v>
      </c>
      <c r="C176" s="102" t="s">
        <v>265</v>
      </c>
      <c r="D176" s="103">
        <v>79</v>
      </c>
      <c r="E176" s="104"/>
      <c r="F176" s="105">
        <f t="shared" si="9"/>
        <v>0</v>
      </c>
      <c r="G176" s="254"/>
      <c r="H176" s="224">
        <f>Table7034[[#This Row],[PRICE]]*0.1</f>
        <v>7.9</v>
      </c>
      <c r="I176" s="223"/>
      <c r="J176" s="223"/>
      <c r="K176" s="223"/>
    </row>
    <row r="177" spans="1:11" s="6" customFormat="1" ht="21">
      <c r="A177" s="100" t="s">
        <v>357</v>
      </c>
      <c r="B177" s="101" t="s">
        <v>181</v>
      </c>
      <c r="C177" s="102" t="s">
        <v>265</v>
      </c>
      <c r="D177" s="103">
        <v>79</v>
      </c>
      <c r="E177" s="104"/>
      <c r="F177" s="105">
        <f t="shared" si="9"/>
        <v>0</v>
      </c>
      <c r="G177" s="254"/>
      <c r="H177" s="224">
        <f>Table7034[[#This Row],[PRICE]]*0.1</f>
        <v>7.9</v>
      </c>
      <c r="I177" s="223"/>
      <c r="J177" s="223"/>
      <c r="K177" s="223"/>
    </row>
    <row r="178" spans="1:11" s="6" customFormat="1" ht="21">
      <c r="A178" s="100" t="s">
        <v>290</v>
      </c>
      <c r="B178" s="101" t="s">
        <v>181</v>
      </c>
      <c r="C178" s="102" t="s">
        <v>265</v>
      </c>
      <c r="D178" s="103">
        <v>79</v>
      </c>
      <c r="E178" s="104"/>
      <c r="F178" s="105">
        <f t="shared" si="9"/>
        <v>0</v>
      </c>
      <c r="G178" s="254"/>
      <c r="H178" s="224">
        <f>Table7034[[#This Row],[PRICE]]*0.1</f>
        <v>7.9</v>
      </c>
      <c r="I178" s="223"/>
      <c r="J178" s="223"/>
      <c r="K178" s="223"/>
    </row>
    <row r="179" spans="1:11" s="6" customFormat="1" ht="21">
      <c r="A179" s="100" t="s">
        <v>291</v>
      </c>
      <c r="B179" s="101" t="s">
        <v>181</v>
      </c>
      <c r="C179" s="102" t="s">
        <v>265</v>
      </c>
      <c r="D179" s="103">
        <v>79</v>
      </c>
      <c r="E179" s="104"/>
      <c r="F179" s="105">
        <f t="shared" si="9"/>
        <v>0</v>
      </c>
      <c r="G179" s="254"/>
      <c r="H179" s="224">
        <f>Table7034[[#This Row],[PRICE]]*0.1</f>
        <v>7.9</v>
      </c>
      <c r="I179" s="223"/>
      <c r="J179" s="223"/>
      <c r="K179" s="223"/>
    </row>
    <row r="180" spans="1:11" s="6" customFormat="1" ht="21">
      <c r="A180" s="100" t="s">
        <v>355</v>
      </c>
      <c r="B180" s="101" t="s">
        <v>181</v>
      </c>
      <c r="C180" s="102" t="s">
        <v>265</v>
      </c>
      <c r="D180" s="103">
        <v>79</v>
      </c>
      <c r="E180" s="104"/>
      <c r="F180" s="105">
        <f t="shared" si="9"/>
        <v>0</v>
      </c>
      <c r="G180" s="254"/>
      <c r="H180" s="224">
        <f>Table7034[[#This Row],[PRICE]]*0.1</f>
        <v>7.9</v>
      </c>
      <c r="I180" s="223"/>
      <c r="J180" s="223"/>
      <c r="K180" s="223"/>
    </row>
    <row r="181" spans="1:11" s="6" customFormat="1" ht="21">
      <c r="A181" s="100" t="s">
        <v>292</v>
      </c>
      <c r="B181" s="101" t="s">
        <v>181</v>
      </c>
      <c r="C181" s="102" t="s">
        <v>265</v>
      </c>
      <c r="D181" s="103">
        <v>79</v>
      </c>
      <c r="E181" s="104"/>
      <c r="F181" s="105">
        <f t="shared" si="9"/>
        <v>0</v>
      </c>
      <c r="G181" s="254"/>
      <c r="H181" s="224">
        <f>Table7034[[#This Row],[PRICE]]*0.1</f>
        <v>7.9</v>
      </c>
      <c r="I181" s="223"/>
      <c r="J181" s="223"/>
      <c r="K181" s="223"/>
    </row>
    <row r="182" spans="1:11" s="6" customFormat="1" ht="21">
      <c r="A182" s="213" t="s">
        <v>293</v>
      </c>
      <c r="B182" s="101" t="s">
        <v>181</v>
      </c>
      <c r="C182" s="102" t="s">
        <v>265</v>
      </c>
      <c r="D182" s="103">
        <v>79</v>
      </c>
      <c r="E182" s="104"/>
      <c r="F182" s="105"/>
      <c r="G182" s="254"/>
      <c r="H182" s="224">
        <f>Table7034[[#This Row],[PRICE]]*0.1</f>
        <v>7.9</v>
      </c>
      <c r="I182" s="223"/>
      <c r="J182" s="223"/>
      <c r="K182" s="223"/>
    </row>
    <row r="183" spans="1:11" s="6" customFormat="1" ht="21">
      <c r="A183" s="100"/>
      <c r="B183" s="445" t="s">
        <v>149</v>
      </c>
      <c r="C183" s="445"/>
      <c r="D183" s="445"/>
      <c r="E183" s="445"/>
      <c r="F183" s="60">
        <f>SUM(Table7034[TOTAL PRICE])</f>
        <v>0</v>
      </c>
      <c r="G183" s="255"/>
      <c r="H183" s="223"/>
      <c r="I183" s="223"/>
      <c r="J183" s="223"/>
      <c r="K183" s="223"/>
    </row>
    <row r="184" spans="1:11" s="6" customFormat="1" ht="21">
      <c r="A184" s="100"/>
      <c r="B184" s="101"/>
      <c r="C184" s="102"/>
      <c r="D184" s="103"/>
      <c r="E184" s="104"/>
      <c r="F184" s="105"/>
      <c r="G184" s="255"/>
      <c r="H184" s="223"/>
      <c r="I184" s="223"/>
      <c r="J184" s="223"/>
      <c r="K184" s="223"/>
    </row>
    <row r="185" spans="1:11" s="6" customFormat="1" ht="21">
      <c r="A185" s="54"/>
      <c r="B185" s="106"/>
      <c r="C185" s="106"/>
      <c r="D185" s="107"/>
      <c r="E185" s="106"/>
      <c r="F185" s="107"/>
      <c r="G185" s="255"/>
      <c r="H185" s="223"/>
      <c r="I185" s="223"/>
      <c r="J185" s="223"/>
      <c r="K185" s="223"/>
    </row>
    <row r="186" spans="1:11" s="6" customFormat="1" ht="21">
      <c r="A186" s="108"/>
      <c r="B186" s="80"/>
      <c r="C186" s="109"/>
      <c r="D186" s="110"/>
      <c r="E186" s="80"/>
      <c r="F186" s="111"/>
      <c r="G186" s="255"/>
      <c r="H186" s="223"/>
      <c r="I186" s="223"/>
      <c r="J186" s="223"/>
      <c r="K186" s="223"/>
    </row>
    <row r="187" spans="1:11" s="6" customFormat="1" ht="21">
      <c r="A187" s="108"/>
      <c r="B187" s="108"/>
      <c r="C187" s="112"/>
      <c r="D187" s="113"/>
      <c r="E187" s="108"/>
      <c r="F187" s="114"/>
      <c r="G187" s="255"/>
      <c r="H187" s="223"/>
      <c r="I187" s="223"/>
      <c r="J187" s="223"/>
      <c r="K187" s="223"/>
    </row>
    <row r="188" spans="1:11" s="6" customFormat="1" ht="21">
      <c r="A188" s="108"/>
      <c r="B188" s="108"/>
      <c r="C188" s="112"/>
      <c r="D188" s="113"/>
      <c r="E188" s="108"/>
      <c r="F188" s="114"/>
      <c r="G188" s="255"/>
      <c r="H188" s="223"/>
      <c r="I188" s="223"/>
      <c r="J188" s="223"/>
      <c r="K188" s="223"/>
    </row>
    <row r="189" spans="1:11" s="6" customFormat="1" ht="21">
      <c r="A189" s="108"/>
      <c r="B189" s="108"/>
      <c r="C189" s="112"/>
      <c r="D189" s="113"/>
      <c r="E189" s="108"/>
      <c r="F189" s="114"/>
      <c r="G189" s="255"/>
      <c r="H189" s="223"/>
      <c r="I189" s="223"/>
      <c r="J189" s="223"/>
      <c r="K189" s="223"/>
    </row>
    <row r="190" spans="1:11" s="6" customFormat="1" ht="21">
      <c r="A190" s="106"/>
      <c r="B190" s="106"/>
      <c r="C190" s="106"/>
      <c r="D190" s="107"/>
      <c r="E190" s="106"/>
      <c r="F190" s="114"/>
      <c r="G190" s="255"/>
      <c r="H190" s="223"/>
      <c r="I190" s="223"/>
      <c r="J190" s="223"/>
      <c r="K190" s="223"/>
    </row>
    <row r="191" spans="1:11" s="6" customFormat="1" ht="21">
      <c r="A191" s="108"/>
      <c r="B191" s="108"/>
      <c r="C191" s="112"/>
      <c r="D191" s="113"/>
      <c r="E191" s="108"/>
      <c r="F191" s="114"/>
      <c r="G191" s="255"/>
      <c r="H191" s="223"/>
      <c r="I191" s="223"/>
      <c r="J191" s="223"/>
      <c r="K191" s="223"/>
    </row>
    <row r="192" spans="1:11" s="6" customFormat="1" ht="21">
      <c r="A192" s="108"/>
      <c r="B192" s="108"/>
      <c r="C192" s="112"/>
      <c r="D192" s="113"/>
      <c r="E192" s="108"/>
      <c r="F192" s="114"/>
      <c r="G192" s="255"/>
      <c r="H192" s="223"/>
      <c r="I192" s="223"/>
      <c r="J192" s="223"/>
      <c r="K192" s="223"/>
    </row>
    <row r="193" spans="1:11" s="6" customFormat="1" ht="21">
      <c r="A193" s="7"/>
      <c r="B193" s="7"/>
      <c r="C193" s="8"/>
      <c r="D193" s="34"/>
      <c r="E193" s="7"/>
      <c r="F193" s="35"/>
      <c r="G193" s="255"/>
      <c r="H193" s="223"/>
      <c r="I193" s="223"/>
      <c r="J193" s="223"/>
      <c r="K193" s="223"/>
    </row>
    <row r="194" spans="1:11" s="6" customFormat="1" ht="21">
      <c r="A194" s="7"/>
      <c r="B194" s="7"/>
      <c r="C194" s="8"/>
      <c r="D194" s="34"/>
      <c r="E194" s="7"/>
      <c r="F194" s="35"/>
      <c r="G194" s="255"/>
      <c r="H194" s="223"/>
      <c r="I194" s="223"/>
      <c r="J194" s="223"/>
      <c r="K194" s="223"/>
    </row>
    <row r="195" spans="1:11" s="6" customFormat="1" ht="21">
      <c r="A195" s="7"/>
      <c r="B195" s="7"/>
      <c r="C195" s="8"/>
      <c r="D195" s="34"/>
      <c r="E195" s="7"/>
      <c r="F195" s="35"/>
      <c r="G195" s="255"/>
      <c r="H195" s="223"/>
      <c r="I195" s="223"/>
      <c r="J195" s="223"/>
      <c r="K195" s="223"/>
    </row>
    <row r="196" spans="1:11" s="6" customFormat="1" ht="21">
      <c r="A196" s="7"/>
      <c r="B196" s="7"/>
      <c r="C196" s="8"/>
      <c r="D196" s="34"/>
      <c r="E196" s="7"/>
      <c r="F196" s="35"/>
      <c r="G196" s="255"/>
      <c r="H196" s="223"/>
      <c r="I196" s="223"/>
      <c r="J196" s="223"/>
      <c r="K196" s="223"/>
    </row>
    <row r="197" spans="1:11" s="6" customFormat="1" ht="21">
      <c r="A197" s="7"/>
      <c r="B197" s="7"/>
      <c r="C197" s="8"/>
      <c r="D197" s="34"/>
      <c r="E197" s="7"/>
      <c r="F197" s="35"/>
      <c r="G197" s="255"/>
      <c r="H197" s="223"/>
      <c r="I197" s="223"/>
      <c r="J197" s="223"/>
      <c r="K197" s="223"/>
    </row>
    <row r="198" spans="1:11" s="6" customFormat="1" ht="21">
      <c r="A198" s="7"/>
      <c r="B198" s="7"/>
      <c r="C198" s="8"/>
      <c r="D198" s="34"/>
      <c r="E198" s="7"/>
      <c r="F198" s="35"/>
      <c r="G198" s="255"/>
      <c r="H198" s="223"/>
      <c r="I198" s="223"/>
      <c r="J198" s="223"/>
      <c r="K198" s="223"/>
    </row>
    <row r="199" spans="1:11" s="6" customFormat="1" ht="21">
      <c r="A199" s="7"/>
      <c r="B199" s="7"/>
      <c r="C199" s="8"/>
      <c r="D199" s="34"/>
      <c r="E199" s="7"/>
      <c r="F199" s="35"/>
      <c r="G199" s="255"/>
      <c r="H199" s="223"/>
      <c r="I199" s="223"/>
      <c r="J199" s="223"/>
      <c r="K199" s="223"/>
    </row>
    <row r="200" spans="1:11" s="6" customFormat="1" ht="21">
      <c r="A200" s="7"/>
      <c r="B200" s="7"/>
      <c r="C200" s="8"/>
      <c r="D200" s="34"/>
      <c r="E200" s="7"/>
      <c r="F200" s="35"/>
      <c r="G200" s="255"/>
      <c r="H200" s="223"/>
      <c r="I200" s="223"/>
      <c r="J200" s="223"/>
      <c r="K200" s="223"/>
    </row>
    <row r="201" spans="1:11" s="6" customFormat="1" ht="21">
      <c r="A201" s="7"/>
      <c r="B201" s="7"/>
      <c r="C201" s="8"/>
      <c r="D201" s="34"/>
      <c r="E201" s="7"/>
      <c r="F201" s="35"/>
      <c r="G201" s="255"/>
      <c r="H201" s="223"/>
      <c r="I201" s="223"/>
      <c r="J201" s="223"/>
      <c r="K201" s="223"/>
    </row>
    <row r="202" spans="1:11" s="6" customFormat="1" ht="21">
      <c r="A202" s="7"/>
      <c r="B202" s="7"/>
      <c r="C202" s="8"/>
      <c r="D202" s="34"/>
      <c r="E202" s="7"/>
      <c r="F202" s="35"/>
      <c r="G202" s="255"/>
      <c r="H202" s="223"/>
      <c r="I202" s="223"/>
      <c r="J202" s="223"/>
      <c r="K202" s="223"/>
    </row>
    <row r="203" spans="1:11" s="6" customFormat="1" ht="21">
      <c r="A203" s="7"/>
      <c r="B203" s="7"/>
      <c r="C203" s="8"/>
      <c r="D203" s="34"/>
      <c r="E203" s="7"/>
      <c r="F203" s="35"/>
      <c r="G203" s="255"/>
      <c r="H203" s="223"/>
      <c r="I203" s="223"/>
      <c r="J203" s="223"/>
      <c r="K203" s="223"/>
    </row>
    <row r="204" spans="1:11" s="6" customFormat="1" ht="21">
      <c r="A204" s="7"/>
      <c r="B204" s="7"/>
      <c r="C204" s="8"/>
      <c r="D204" s="34"/>
      <c r="E204" s="7"/>
      <c r="F204" s="35"/>
      <c r="G204" s="255"/>
      <c r="H204" s="223"/>
      <c r="I204" s="223"/>
      <c r="J204" s="223"/>
      <c r="K204" s="223"/>
    </row>
    <row r="205" spans="1:11" s="6" customFormat="1" ht="21">
      <c r="A205" s="7"/>
      <c r="B205" s="7"/>
      <c r="C205" s="8"/>
      <c r="D205" s="34"/>
      <c r="E205" s="7"/>
      <c r="F205" s="35"/>
      <c r="G205" s="255"/>
    </row>
    <row r="206" spans="1:11" s="6" customFormat="1" ht="21">
      <c r="A206" s="7"/>
      <c r="B206" s="7"/>
      <c r="C206" s="8"/>
      <c r="D206" s="34"/>
      <c r="E206" s="7"/>
      <c r="F206" s="35"/>
      <c r="G206" s="255"/>
    </row>
    <row r="207" spans="1:11" s="6" customFormat="1" ht="21">
      <c r="A207" s="7"/>
      <c r="B207" s="7"/>
      <c r="C207" s="8"/>
      <c r="D207" s="34"/>
      <c r="E207" s="7"/>
      <c r="F207" s="35"/>
      <c r="G207" s="255"/>
    </row>
    <row r="208" spans="1:11" s="6" customFormat="1" ht="21">
      <c r="A208" s="7"/>
      <c r="B208" s="7"/>
      <c r="C208" s="8"/>
      <c r="D208" s="34"/>
      <c r="E208" s="7"/>
      <c r="F208" s="35"/>
      <c r="G208" s="255"/>
    </row>
    <row r="209" spans="1:7" s="6" customFormat="1" ht="21">
      <c r="A209" s="7"/>
      <c r="B209" s="7"/>
      <c r="C209" s="8"/>
      <c r="D209" s="34"/>
      <c r="E209" s="7"/>
      <c r="F209" s="35"/>
      <c r="G209" s="255"/>
    </row>
    <row r="210" spans="1:7" s="6" customFormat="1" ht="21">
      <c r="A210" s="7"/>
      <c r="B210" s="7"/>
      <c r="C210" s="8"/>
      <c r="D210" s="34"/>
      <c r="E210" s="7"/>
      <c r="F210" s="35"/>
      <c r="G210" s="255"/>
    </row>
    <row r="211" spans="1:7" s="6" customFormat="1" ht="21">
      <c r="A211" s="7"/>
      <c r="B211" s="7"/>
      <c r="C211" s="8"/>
      <c r="D211" s="34"/>
      <c r="E211" s="7"/>
      <c r="F211" s="35"/>
      <c r="G211" s="255"/>
    </row>
    <row r="212" spans="1:7" s="6" customFormat="1" ht="21">
      <c r="A212" s="7"/>
      <c r="B212" s="7"/>
      <c r="C212" s="8"/>
      <c r="D212" s="34"/>
      <c r="E212" s="7"/>
      <c r="F212" s="35"/>
      <c r="G212" s="255"/>
    </row>
    <row r="213" spans="1:7" s="6" customFormat="1" ht="21">
      <c r="A213" s="7"/>
      <c r="B213" s="7"/>
      <c r="C213" s="8"/>
      <c r="D213" s="34"/>
      <c r="E213" s="7"/>
      <c r="F213" s="35"/>
      <c r="G213" s="255"/>
    </row>
    <row r="214" spans="1:7" s="6" customFormat="1" ht="21">
      <c r="A214" s="7"/>
      <c r="B214" s="7"/>
      <c r="C214" s="8"/>
      <c r="D214" s="34"/>
      <c r="E214" s="7"/>
      <c r="F214" s="35"/>
      <c r="G214" s="255"/>
    </row>
    <row r="215" spans="1:7" s="6" customFormat="1" ht="21">
      <c r="A215" s="7"/>
      <c r="B215" s="7"/>
      <c r="C215" s="8"/>
      <c r="D215" s="34"/>
      <c r="E215" s="7"/>
      <c r="F215" s="35"/>
      <c r="G215" s="255"/>
    </row>
    <row r="216" spans="1:7" s="6" customFormat="1" ht="21">
      <c r="A216" s="7"/>
      <c r="B216" s="7"/>
      <c r="C216" s="8"/>
      <c r="D216" s="34"/>
      <c r="E216" s="7"/>
      <c r="F216" s="35"/>
      <c r="G216" s="255"/>
    </row>
    <row r="217" spans="1:7" s="6" customFormat="1" ht="21">
      <c r="A217" s="7"/>
      <c r="B217" s="7"/>
      <c r="C217" s="8"/>
      <c r="D217" s="34"/>
      <c r="E217" s="7"/>
      <c r="F217" s="35"/>
      <c r="G217" s="255"/>
    </row>
    <row r="218" spans="1:7" s="6" customFormat="1" ht="21">
      <c r="A218" s="7"/>
      <c r="B218" s="7"/>
      <c r="C218" s="8"/>
      <c r="D218" s="34"/>
      <c r="E218" s="7"/>
      <c r="F218" s="35"/>
      <c r="G218" s="255"/>
    </row>
    <row r="219" spans="1:7" s="6" customFormat="1" ht="21">
      <c r="A219" s="7"/>
      <c r="B219" s="7"/>
      <c r="C219" s="8"/>
      <c r="D219" s="34"/>
      <c r="E219" s="7"/>
      <c r="F219" s="35"/>
      <c r="G219" s="255"/>
    </row>
    <row r="220" spans="1:7" s="6" customFormat="1" ht="21">
      <c r="A220" s="7"/>
      <c r="B220" s="7"/>
      <c r="C220" s="8"/>
      <c r="D220" s="34"/>
      <c r="E220" s="7"/>
      <c r="F220" s="35"/>
      <c r="G220" s="255"/>
    </row>
    <row r="221" spans="1:7" s="6" customFormat="1" ht="21">
      <c r="A221" s="7"/>
      <c r="B221" s="7"/>
      <c r="C221" s="8"/>
      <c r="D221" s="34"/>
      <c r="E221" s="7"/>
      <c r="F221" s="35"/>
      <c r="G221" s="255"/>
    </row>
    <row r="222" spans="1:7" s="6" customFormat="1" ht="21">
      <c r="A222" s="7"/>
      <c r="B222" s="7"/>
      <c r="C222" s="8"/>
      <c r="D222" s="34"/>
      <c r="E222" s="7"/>
      <c r="F222" s="35"/>
      <c r="G222" s="255"/>
    </row>
    <row r="223" spans="1:7" s="6" customFormat="1" ht="21">
      <c r="A223" s="7"/>
      <c r="B223" s="7"/>
      <c r="C223" s="8"/>
      <c r="D223" s="34"/>
      <c r="E223" s="7"/>
      <c r="F223" s="35"/>
      <c r="G223" s="255"/>
    </row>
    <row r="224" spans="1:7" s="6" customFormat="1" ht="21">
      <c r="A224" s="7"/>
      <c r="B224" s="7"/>
      <c r="C224" s="8"/>
      <c r="D224" s="34"/>
      <c r="E224" s="7"/>
      <c r="F224" s="35"/>
      <c r="G224" s="255"/>
    </row>
    <row r="225" spans="1:7" s="6" customFormat="1" ht="21">
      <c r="A225" s="7"/>
      <c r="B225" s="7"/>
      <c r="C225" s="8"/>
      <c r="D225" s="34"/>
      <c r="E225" s="7"/>
      <c r="F225" s="35"/>
      <c r="G225" s="255"/>
    </row>
    <row r="226" spans="1:7" s="6" customFormat="1" ht="21">
      <c r="A226" s="7"/>
      <c r="B226" s="7"/>
      <c r="C226" s="8"/>
      <c r="D226" s="34"/>
      <c r="E226" s="7"/>
      <c r="F226" s="35"/>
      <c r="G226" s="255"/>
    </row>
    <row r="227" spans="1:7" s="6" customFormat="1" ht="21">
      <c r="A227" s="7"/>
      <c r="B227" s="7"/>
      <c r="C227" s="8"/>
      <c r="D227" s="34"/>
      <c r="E227" s="7"/>
      <c r="F227" s="35"/>
      <c r="G227" s="255"/>
    </row>
    <row r="228" spans="1:7" s="6" customFormat="1" ht="21">
      <c r="A228" s="7"/>
      <c r="B228" s="7"/>
      <c r="C228" s="8"/>
      <c r="D228" s="34"/>
      <c r="E228" s="7"/>
      <c r="F228" s="35"/>
      <c r="G228" s="255"/>
    </row>
    <row r="229" spans="1:7" s="6" customFormat="1" ht="21">
      <c r="A229" s="7"/>
      <c r="B229" s="7"/>
      <c r="C229" s="8"/>
      <c r="D229" s="34"/>
      <c r="E229" s="7"/>
      <c r="F229" s="35"/>
      <c r="G229" s="255"/>
    </row>
    <row r="230" spans="1:7" s="6" customFormat="1" ht="21">
      <c r="A230" s="7"/>
      <c r="B230" s="7"/>
      <c r="C230" s="8"/>
      <c r="D230" s="34"/>
      <c r="E230" s="7"/>
      <c r="F230" s="35"/>
      <c r="G230" s="255"/>
    </row>
    <row r="231" spans="1:7" s="6" customFormat="1" ht="21">
      <c r="A231" s="7"/>
      <c r="B231" s="7"/>
      <c r="C231" s="8"/>
      <c r="D231" s="33"/>
      <c r="F231" s="35"/>
      <c r="G231" s="255"/>
    </row>
    <row r="232" spans="1:7" s="6" customFormat="1" ht="21">
      <c r="A232" s="7"/>
      <c r="B232" s="7"/>
      <c r="C232" s="8"/>
      <c r="D232" s="33"/>
      <c r="F232" s="35"/>
      <c r="G232" s="255"/>
    </row>
    <row r="233" spans="1:7" s="6" customFormat="1" ht="21">
      <c r="A233" s="7"/>
      <c r="B233" s="7"/>
      <c r="C233" s="8"/>
      <c r="D233" s="33"/>
      <c r="F233" s="35"/>
      <c r="G233" s="255"/>
    </row>
    <row r="234" spans="1:7" ht="20.25">
      <c r="A234" s="2"/>
      <c r="B234" s="2"/>
      <c r="C234" s="4"/>
      <c r="G234" s="256"/>
    </row>
    <row r="235" spans="1:7">
      <c r="A235" s="2"/>
      <c r="B235" s="2"/>
      <c r="C235" s="4"/>
    </row>
    <row r="236" spans="1:7">
      <c r="A236" s="2"/>
      <c r="B236" s="2"/>
      <c r="C236" s="4"/>
    </row>
    <row r="237" spans="1:7">
      <c r="A237" s="2"/>
      <c r="B237" s="2"/>
      <c r="C237" s="4"/>
    </row>
    <row r="238" spans="1:7">
      <c r="A238" s="2"/>
      <c r="B238" s="2"/>
      <c r="C238" s="4"/>
    </row>
    <row r="239" spans="1:7">
      <c r="A239" s="2"/>
      <c r="B239" s="2"/>
      <c r="C239" s="4"/>
    </row>
    <row r="240" spans="1:7">
      <c r="A240" s="2"/>
      <c r="B240" s="2"/>
      <c r="C240" s="4"/>
    </row>
    <row r="241" spans="1:3">
      <c r="A241" s="2"/>
      <c r="B241" s="2"/>
      <c r="C241" s="4"/>
    </row>
    <row r="242" spans="1:3">
      <c r="A242" s="2"/>
      <c r="B242" s="2"/>
      <c r="C242" s="4"/>
    </row>
    <row r="243" spans="1:3">
      <c r="A243" s="2"/>
      <c r="B243" s="2"/>
      <c r="C243" s="4"/>
    </row>
    <row r="244" spans="1:3">
      <c r="A244" s="2"/>
      <c r="B244" s="2"/>
      <c r="C244" s="4"/>
    </row>
    <row r="245" spans="1:3">
      <c r="A245" s="2"/>
      <c r="B245" s="2"/>
      <c r="C245" s="4"/>
    </row>
    <row r="246" spans="1:3">
      <c r="A246" s="2"/>
      <c r="B246" s="2"/>
      <c r="C246" s="4"/>
    </row>
    <row r="247" spans="1:3">
      <c r="A247" s="2"/>
      <c r="B247" s="2"/>
      <c r="C247" s="4"/>
    </row>
    <row r="248" spans="1:3">
      <c r="A248" s="2"/>
      <c r="B248" s="2"/>
      <c r="C248" s="4"/>
    </row>
    <row r="249" spans="1:3">
      <c r="A249" s="2"/>
      <c r="B249" s="2"/>
      <c r="C249" s="4"/>
    </row>
    <row r="250" spans="1:3">
      <c r="A250" s="2"/>
      <c r="B250" s="2"/>
      <c r="C250" s="4"/>
    </row>
    <row r="251" spans="1:3">
      <c r="A251" s="2"/>
      <c r="B251" s="2"/>
      <c r="C251" s="4"/>
    </row>
    <row r="252" spans="1:3">
      <c r="A252" s="2"/>
      <c r="B252" s="2"/>
      <c r="C252" s="4"/>
    </row>
    <row r="253" spans="1:3">
      <c r="A253" s="2"/>
      <c r="B253" s="2"/>
      <c r="C253" s="4"/>
    </row>
    <row r="254" spans="1:3">
      <c r="A254" s="2"/>
      <c r="B254" s="2"/>
      <c r="C254" s="4"/>
    </row>
    <row r="255" spans="1:3">
      <c r="A255" s="2"/>
      <c r="B255" s="2"/>
      <c r="C255" s="4"/>
    </row>
    <row r="256" spans="1:3">
      <c r="A256" s="2"/>
      <c r="B256" s="2"/>
      <c r="C256" s="4"/>
    </row>
    <row r="257" spans="1:3">
      <c r="A257" s="2"/>
      <c r="B257" s="2"/>
      <c r="C257" s="4"/>
    </row>
    <row r="258" spans="1:3">
      <c r="A258" s="2"/>
      <c r="B258" s="2"/>
      <c r="C258" s="4"/>
    </row>
    <row r="259" spans="1:3">
      <c r="A259" s="2"/>
      <c r="B259" s="2"/>
      <c r="C259" s="4"/>
    </row>
    <row r="260" spans="1:3">
      <c r="A260" s="2"/>
      <c r="B260" s="2"/>
      <c r="C260" s="4"/>
    </row>
  </sheetData>
  <mergeCells count="2">
    <mergeCell ref="B183:E183"/>
    <mergeCell ref="A1:F5"/>
  </mergeCells>
  <phoneticPr fontId="6" type="noConversion"/>
  <pageMargins left="0.7" right="0.7" top="0.75" bottom="0.75" header="0.3" footer="0.3"/>
  <pageSetup paperSize="9" scale="38" fitToHeight="2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53EB0-0237-2448-AC4A-169DF6BC0BFF}">
  <sheetPr>
    <tabColor rgb="FFC00000"/>
    <pageSetUpPr fitToPage="1"/>
  </sheetPr>
  <dimension ref="A1:G628"/>
  <sheetViews>
    <sheetView topLeftCell="A70" zoomScale="83" zoomScaleNormal="75" workbookViewId="0">
      <selection activeCell="H13" sqref="H13"/>
    </sheetView>
  </sheetViews>
  <sheetFormatPr baseColWidth="10" defaultColWidth="10.7109375" defaultRowHeight="20.25"/>
  <cols>
    <col min="1" max="1" width="86" style="1" bestFit="1" customWidth="1"/>
    <col min="2" max="2" width="58.28515625" style="174" bestFit="1" customWidth="1"/>
    <col min="3" max="3" width="21.28515625" style="5" bestFit="1" customWidth="1"/>
    <col min="4" max="4" width="18.28515625" style="3" bestFit="1" customWidth="1"/>
    <col min="5" max="5" width="12.140625" style="30" bestFit="1" customWidth="1"/>
    <col min="6" max="6" width="19" style="1" bestFit="1" customWidth="1"/>
    <col min="7" max="7" width="24.7109375" style="250" bestFit="1" customWidth="1"/>
    <col min="8" max="16384" width="10.7109375" style="1"/>
  </cols>
  <sheetData>
    <row r="1" spans="1:7" ht="31.9" customHeight="1">
      <c r="A1" s="457" t="s">
        <v>531</v>
      </c>
      <c r="B1" s="456"/>
      <c r="C1" s="456"/>
      <c r="D1" s="456"/>
      <c r="E1" s="456"/>
      <c r="F1" s="456"/>
    </row>
    <row r="2" spans="1:7" ht="15" customHeight="1">
      <c r="A2" s="457"/>
      <c r="B2" s="456"/>
      <c r="C2" s="456"/>
      <c r="D2" s="456"/>
      <c r="E2" s="456"/>
      <c r="F2" s="456"/>
    </row>
    <row r="3" spans="1:7" ht="15" customHeight="1">
      <c r="A3" s="457"/>
      <c r="B3" s="456"/>
      <c r="C3" s="456"/>
      <c r="D3" s="456"/>
      <c r="E3" s="456"/>
      <c r="F3" s="456"/>
    </row>
    <row r="4" spans="1:7" ht="15" customHeight="1" thickBot="1">
      <c r="A4" s="458"/>
      <c r="B4" s="459"/>
      <c r="C4" s="459"/>
      <c r="D4" s="459"/>
      <c r="E4" s="459"/>
      <c r="F4" s="459"/>
    </row>
    <row r="5" spans="1:7" ht="27.75">
      <c r="A5" s="462" t="s">
        <v>435</v>
      </c>
      <c r="B5" s="463"/>
      <c r="C5" s="463"/>
      <c r="D5" s="130">
        <v>2</v>
      </c>
      <c r="E5" s="131">
        <v>11</v>
      </c>
      <c r="F5" s="132">
        <v>23</v>
      </c>
    </row>
    <row r="6" spans="1:7" ht="30" hidden="1" customHeight="1" thickBot="1">
      <c r="A6" s="460"/>
      <c r="B6" s="461"/>
      <c r="C6" s="461"/>
      <c r="D6" s="461"/>
      <c r="E6" s="461"/>
      <c r="F6" s="461"/>
    </row>
    <row r="7" spans="1:7" s="41" customFormat="1" ht="36">
      <c r="A7" s="335" t="s">
        <v>1397</v>
      </c>
      <c r="B7" s="335" t="s">
        <v>1398</v>
      </c>
      <c r="C7" s="335" t="s">
        <v>1399</v>
      </c>
      <c r="D7" s="335" t="s">
        <v>1400</v>
      </c>
      <c r="E7" s="335" t="s">
        <v>1401</v>
      </c>
      <c r="F7" s="404" t="s">
        <v>1827</v>
      </c>
      <c r="G7" s="246"/>
    </row>
    <row r="8" spans="1:7" s="41" customFormat="1" ht="31.5">
      <c r="A8" s="336" t="s">
        <v>687</v>
      </c>
      <c r="B8" s="337"/>
      <c r="C8" s="338" t="s">
        <v>1402</v>
      </c>
      <c r="D8" s="339"/>
      <c r="E8" s="340"/>
      <c r="F8" s="405"/>
      <c r="G8" s="244"/>
    </row>
    <row r="9" spans="1:7" s="41" customFormat="1" ht="22.5">
      <c r="A9" s="341" t="s">
        <v>1403</v>
      </c>
      <c r="B9" s="342" t="s">
        <v>688</v>
      </c>
      <c r="C9" s="342">
        <v>2021</v>
      </c>
      <c r="D9" s="343" t="str">
        <f>$D$374</f>
        <v>75cl</v>
      </c>
      <c r="E9" s="342">
        <v>6</v>
      </c>
      <c r="F9" s="406">
        <v>55</v>
      </c>
      <c r="G9" s="251"/>
    </row>
    <row r="10" spans="1:7" s="41" customFormat="1" ht="22.5">
      <c r="A10" s="341" t="s">
        <v>1404</v>
      </c>
      <c r="B10" s="342" t="s">
        <v>689</v>
      </c>
      <c r="C10" s="342">
        <v>2020</v>
      </c>
      <c r="D10" s="343" t="str">
        <f>$D$374</f>
        <v>75cl</v>
      </c>
      <c r="E10" s="342">
        <v>6</v>
      </c>
      <c r="F10" s="406">
        <v>55</v>
      </c>
      <c r="G10" s="251"/>
    </row>
    <row r="11" spans="1:7" s="41" customFormat="1" ht="22.5">
      <c r="A11" s="341" t="s">
        <v>1405</v>
      </c>
      <c r="B11" s="342" t="s">
        <v>690</v>
      </c>
      <c r="C11" s="342">
        <v>2019</v>
      </c>
      <c r="D11" s="343" t="s">
        <v>175</v>
      </c>
      <c r="E11" s="342">
        <v>6</v>
      </c>
      <c r="F11" s="405">
        <v>69</v>
      </c>
      <c r="G11" s="251"/>
    </row>
    <row r="12" spans="1:7" s="41" customFormat="1" ht="22.5">
      <c r="A12" s="341" t="s">
        <v>1406</v>
      </c>
      <c r="B12" s="344" t="s">
        <v>691</v>
      </c>
      <c r="C12" s="340">
        <v>2020</v>
      </c>
      <c r="D12" s="343" t="str">
        <f>$D$374</f>
        <v>75cl</v>
      </c>
      <c r="E12" s="342">
        <v>6</v>
      </c>
      <c r="F12" s="406">
        <v>89</v>
      </c>
      <c r="G12" s="251"/>
    </row>
    <row r="13" spans="1:7" s="41" customFormat="1" ht="22.5">
      <c r="A13" s="341" t="s">
        <v>1407</v>
      </c>
      <c r="B13" s="342" t="s">
        <v>689</v>
      </c>
      <c r="C13" s="342">
        <v>2017</v>
      </c>
      <c r="D13" s="343" t="str">
        <f>$D$374</f>
        <v>75cl</v>
      </c>
      <c r="E13" s="342">
        <v>6</v>
      </c>
      <c r="F13" s="406">
        <v>119</v>
      </c>
      <c r="G13" s="251"/>
    </row>
    <row r="14" spans="1:7" s="41" customFormat="1" ht="22.5">
      <c r="A14" s="341" t="s">
        <v>1407</v>
      </c>
      <c r="B14" s="342" t="s">
        <v>689</v>
      </c>
      <c r="C14" s="342">
        <v>2021</v>
      </c>
      <c r="D14" s="343" t="s">
        <v>175</v>
      </c>
      <c r="E14" s="342">
        <v>6</v>
      </c>
      <c r="F14" s="406">
        <v>119</v>
      </c>
      <c r="G14" s="251"/>
    </row>
    <row r="15" spans="1:7" s="41" customFormat="1" ht="22.5">
      <c r="A15" s="341" t="s">
        <v>1408</v>
      </c>
      <c r="B15" s="342" t="s">
        <v>689</v>
      </c>
      <c r="C15" s="342">
        <v>2018</v>
      </c>
      <c r="D15" s="343" t="s">
        <v>295</v>
      </c>
      <c r="E15" s="342">
        <v>6</v>
      </c>
      <c r="F15" s="405">
        <v>265</v>
      </c>
      <c r="G15" s="251"/>
    </row>
    <row r="16" spans="1:7" s="41" customFormat="1" ht="22.5">
      <c r="A16" s="341" t="s">
        <v>1409</v>
      </c>
      <c r="B16" s="342" t="s">
        <v>690</v>
      </c>
      <c r="C16" s="342">
        <v>2016</v>
      </c>
      <c r="D16" s="343" t="s">
        <v>175</v>
      </c>
      <c r="E16" s="342">
        <v>6</v>
      </c>
      <c r="F16" s="405">
        <v>115</v>
      </c>
      <c r="G16" s="251"/>
    </row>
    <row r="17" spans="1:7" s="41" customFormat="1" ht="22.5">
      <c r="A17" s="341" t="s">
        <v>1410</v>
      </c>
      <c r="B17" s="342" t="s">
        <v>691</v>
      </c>
      <c r="C17" s="342">
        <v>2017</v>
      </c>
      <c r="D17" s="343" t="s">
        <v>175</v>
      </c>
      <c r="E17" s="345">
        <v>6</v>
      </c>
      <c r="F17" s="405">
        <v>89</v>
      </c>
      <c r="G17" s="251"/>
    </row>
    <row r="18" spans="1:7" s="41" customFormat="1" ht="22.5">
      <c r="A18" s="341" t="s">
        <v>1411</v>
      </c>
      <c r="B18" s="342" t="s">
        <v>691</v>
      </c>
      <c r="C18" s="342">
        <v>2020</v>
      </c>
      <c r="D18" s="343" t="s">
        <v>295</v>
      </c>
      <c r="E18" s="345">
        <v>6</v>
      </c>
      <c r="F18" s="405">
        <v>229</v>
      </c>
      <c r="G18" s="251"/>
    </row>
    <row r="19" spans="1:7" s="41" customFormat="1" ht="22.5">
      <c r="A19" s="346" t="s">
        <v>1412</v>
      </c>
      <c r="B19" s="347" t="s">
        <v>691</v>
      </c>
      <c r="C19" s="347" t="s">
        <v>314</v>
      </c>
      <c r="D19" s="348" t="s">
        <v>295</v>
      </c>
      <c r="E19" s="349">
        <v>6</v>
      </c>
      <c r="F19" s="407" t="s">
        <v>1828</v>
      </c>
      <c r="G19" s="244"/>
    </row>
    <row r="20" spans="1:7" s="41" customFormat="1" ht="33.75">
      <c r="A20" s="350" t="s">
        <v>692</v>
      </c>
      <c r="B20" s="351"/>
      <c r="C20" s="342"/>
      <c r="D20" s="343"/>
      <c r="E20" s="342"/>
      <c r="F20" s="405"/>
      <c r="G20" s="251"/>
    </row>
    <row r="21" spans="1:7" s="41" customFormat="1" ht="22.5">
      <c r="A21" s="341" t="s">
        <v>1413</v>
      </c>
      <c r="B21" s="342" t="s">
        <v>1414</v>
      </c>
      <c r="C21" s="342">
        <v>2018</v>
      </c>
      <c r="D21" s="343" t="s">
        <v>175</v>
      </c>
      <c r="E21" s="342">
        <v>12</v>
      </c>
      <c r="F21" s="406">
        <v>45</v>
      </c>
      <c r="G21" s="251"/>
    </row>
    <row r="22" spans="1:7" s="41" customFormat="1" ht="22.5">
      <c r="A22" s="341" t="s">
        <v>1415</v>
      </c>
      <c r="B22" s="342" t="s">
        <v>694</v>
      </c>
      <c r="C22" s="342">
        <v>2019</v>
      </c>
      <c r="D22" s="343" t="s">
        <v>175</v>
      </c>
      <c r="E22" s="342">
        <v>12</v>
      </c>
      <c r="F22" s="406">
        <v>45</v>
      </c>
      <c r="G22" s="251"/>
    </row>
    <row r="23" spans="1:7" s="41" customFormat="1" ht="22.5">
      <c r="A23" s="341" t="s">
        <v>1416</v>
      </c>
      <c r="B23" s="342" t="s">
        <v>693</v>
      </c>
      <c r="C23" s="342">
        <v>2019</v>
      </c>
      <c r="D23" s="343" t="s">
        <v>175</v>
      </c>
      <c r="E23" s="342">
        <v>12</v>
      </c>
      <c r="F23" s="405">
        <v>59</v>
      </c>
      <c r="G23" s="251"/>
    </row>
    <row r="24" spans="1:7" s="41" customFormat="1" ht="22.5">
      <c r="A24" s="341" t="s">
        <v>1417</v>
      </c>
      <c r="B24" s="342" t="s">
        <v>694</v>
      </c>
      <c r="C24" s="342">
        <v>2019</v>
      </c>
      <c r="D24" s="343" t="s">
        <v>175</v>
      </c>
      <c r="E24" s="342">
        <v>12</v>
      </c>
      <c r="F24" s="405">
        <v>79</v>
      </c>
      <c r="G24" s="251"/>
    </row>
    <row r="25" spans="1:7" s="41" customFormat="1" ht="22.5">
      <c r="A25" s="341" t="s">
        <v>1418</v>
      </c>
      <c r="B25" s="342" t="s">
        <v>695</v>
      </c>
      <c r="C25" s="342">
        <v>2020</v>
      </c>
      <c r="D25" s="343" t="s">
        <v>175</v>
      </c>
      <c r="E25" s="342">
        <v>12</v>
      </c>
      <c r="F25" s="405">
        <v>49.89</v>
      </c>
      <c r="G25" s="251"/>
    </row>
    <row r="26" spans="1:7" s="41" customFormat="1" ht="22.5">
      <c r="A26" s="341" t="s">
        <v>1419</v>
      </c>
      <c r="B26" s="342" t="s">
        <v>695</v>
      </c>
      <c r="C26" s="342">
        <v>2019</v>
      </c>
      <c r="D26" s="343" t="s">
        <v>295</v>
      </c>
      <c r="E26" s="342">
        <v>3</v>
      </c>
      <c r="F26" s="405">
        <v>115</v>
      </c>
      <c r="G26" s="251"/>
    </row>
    <row r="27" spans="1:7" s="41" customFormat="1" ht="22.5">
      <c r="A27" s="341" t="s">
        <v>1420</v>
      </c>
      <c r="B27" s="342" t="s">
        <v>691</v>
      </c>
      <c r="C27" s="342">
        <v>2017</v>
      </c>
      <c r="D27" s="343" t="s">
        <v>175</v>
      </c>
      <c r="E27" s="342">
        <v>6</v>
      </c>
      <c r="F27" s="405">
        <v>235</v>
      </c>
      <c r="G27" s="251"/>
    </row>
    <row r="28" spans="1:7" s="41" customFormat="1" ht="33.75">
      <c r="A28" s="350" t="s">
        <v>1421</v>
      </c>
      <c r="B28" s="351"/>
      <c r="C28" s="342"/>
      <c r="D28" s="343"/>
      <c r="E28" s="342"/>
      <c r="F28" s="405"/>
      <c r="G28" s="251"/>
    </row>
    <row r="29" spans="1:7" s="41" customFormat="1" ht="22.5">
      <c r="A29" s="341" t="s">
        <v>1422</v>
      </c>
      <c r="B29" s="342" t="s">
        <v>696</v>
      </c>
      <c r="C29" s="342">
        <v>2016</v>
      </c>
      <c r="D29" s="343" t="s">
        <v>175</v>
      </c>
      <c r="E29" s="342">
        <v>12</v>
      </c>
      <c r="F29" s="406">
        <v>79</v>
      </c>
      <c r="G29" s="251"/>
    </row>
    <row r="30" spans="1:7" s="41" customFormat="1" ht="22.5">
      <c r="A30" s="341" t="s">
        <v>1423</v>
      </c>
      <c r="B30" s="342" t="s">
        <v>696</v>
      </c>
      <c r="C30" s="342">
        <v>2015</v>
      </c>
      <c r="D30" s="343" t="s">
        <v>175</v>
      </c>
      <c r="E30" s="342">
        <v>12</v>
      </c>
      <c r="F30" s="406">
        <v>139</v>
      </c>
      <c r="G30" s="251"/>
    </row>
    <row r="31" spans="1:7" s="41" customFormat="1" ht="22.5">
      <c r="A31" s="341" t="s">
        <v>1424</v>
      </c>
      <c r="B31" s="342" t="s">
        <v>696</v>
      </c>
      <c r="C31" s="342">
        <v>1996</v>
      </c>
      <c r="D31" s="343" t="s">
        <v>175</v>
      </c>
      <c r="E31" s="342">
        <v>12</v>
      </c>
      <c r="F31" s="405">
        <v>595</v>
      </c>
      <c r="G31" s="251"/>
    </row>
    <row r="32" spans="1:7" s="41" customFormat="1" ht="22.5">
      <c r="A32" s="350" t="s">
        <v>1425</v>
      </c>
      <c r="B32" s="351"/>
      <c r="C32" s="342"/>
      <c r="D32" s="343"/>
      <c r="E32" s="342"/>
      <c r="F32" s="405"/>
      <c r="G32" s="244"/>
    </row>
    <row r="33" spans="1:7" s="41" customFormat="1" ht="22.5">
      <c r="A33" s="352" t="s">
        <v>1426</v>
      </c>
      <c r="B33" s="342" t="s">
        <v>696</v>
      </c>
      <c r="C33" s="342">
        <v>2011</v>
      </c>
      <c r="D33" s="343" t="s">
        <v>175</v>
      </c>
      <c r="E33" s="342">
        <v>3</v>
      </c>
      <c r="F33" s="405">
        <v>1775</v>
      </c>
      <c r="G33" s="251"/>
    </row>
    <row r="34" spans="1:7" s="41" customFormat="1" ht="22.5">
      <c r="A34" s="352" t="s">
        <v>1426</v>
      </c>
      <c r="B34" s="342" t="s">
        <v>696</v>
      </c>
      <c r="C34" s="342">
        <v>2016</v>
      </c>
      <c r="D34" s="343" t="s">
        <v>315</v>
      </c>
      <c r="E34" s="342">
        <v>6</v>
      </c>
      <c r="F34" s="405">
        <v>1050</v>
      </c>
      <c r="G34" s="251"/>
    </row>
    <row r="35" spans="1:7" s="41" customFormat="1" ht="31.5">
      <c r="A35" s="353" t="s">
        <v>613</v>
      </c>
      <c r="B35" s="351"/>
      <c r="C35" s="342"/>
      <c r="D35" s="343"/>
      <c r="E35" s="342"/>
      <c r="F35" s="405"/>
      <c r="G35" s="244"/>
    </row>
    <row r="36" spans="1:7" s="41" customFormat="1" ht="22.5">
      <c r="A36" s="341" t="s">
        <v>1427</v>
      </c>
      <c r="B36" s="342" t="s">
        <v>696</v>
      </c>
      <c r="C36" s="342">
        <v>2018</v>
      </c>
      <c r="D36" s="343" t="s">
        <v>175</v>
      </c>
      <c r="E36" s="342">
        <v>6</v>
      </c>
      <c r="F36" s="405">
        <v>69</v>
      </c>
      <c r="G36" s="251"/>
    </row>
    <row r="37" spans="1:7" s="41" customFormat="1" ht="22.5">
      <c r="A37" s="341" t="s">
        <v>1428</v>
      </c>
      <c r="B37" s="342" t="s">
        <v>697</v>
      </c>
      <c r="C37" s="342">
        <v>2018</v>
      </c>
      <c r="D37" s="343" t="s">
        <v>175</v>
      </c>
      <c r="E37" s="342">
        <v>6</v>
      </c>
      <c r="F37" s="405">
        <v>59</v>
      </c>
      <c r="G37" s="251"/>
    </row>
    <row r="38" spans="1:7" s="41" customFormat="1" ht="22.5">
      <c r="A38" s="341" t="s">
        <v>1429</v>
      </c>
      <c r="B38" s="342" t="s">
        <v>694</v>
      </c>
      <c r="C38" s="342">
        <v>2015</v>
      </c>
      <c r="D38" s="343" t="s">
        <v>175</v>
      </c>
      <c r="E38" s="342">
        <v>6</v>
      </c>
      <c r="F38" s="405">
        <v>68</v>
      </c>
      <c r="G38" s="251"/>
    </row>
    <row r="39" spans="1:7" s="41" customFormat="1" ht="22.5">
      <c r="A39" s="341" t="s">
        <v>1430</v>
      </c>
      <c r="B39" s="342" t="s">
        <v>694</v>
      </c>
      <c r="C39" s="342">
        <v>2014</v>
      </c>
      <c r="D39" s="343" t="s">
        <v>295</v>
      </c>
      <c r="E39" s="342">
        <v>6</v>
      </c>
      <c r="F39" s="405">
        <v>155</v>
      </c>
      <c r="G39" s="251"/>
    </row>
    <row r="40" spans="1:7" s="41" customFormat="1" ht="22.5">
      <c r="A40" s="341" t="s">
        <v>1431</v>
      </c>
      <c r="B40" s="342" t="s">
        <v>697</v>
      </c>
      <c r="C40" s="342">
        <v>2014</v>
      </c>
      <c r="D40" s="343" t="s">
        <v>175</v>
      </c>
      <c r="E40" s="342">
        <v>6</v>
      </c>
      <c r="F40" s="405">
        <v>119</v>
      </c>
      <c r="G40" s="251"/>
    </row>
    <row r="41" spans="1:7" s="41" customFormat="1" ht="22.5">
      <c r="A41" s="341" t="s">
        <v>1431</v>
      </c>
      <c r="B41" s="342" t="s">
        <v>697</v>
      </c>
      <c r="C41" s="342">
        <v>2016</v>
      </c>
      <c r="D41" s="343" t="str">
        <f>$D$374</f>
        <v>75cl</v>
      </c>
      <c r="E41" s="342">
        <v>6</v>
      </c>
      <c r="F41" s="405">
        <v>119</v>
      </c>
      <c r="G41" s="251"/>
    </row>
    <row r="42" spans="1:7" s="41" customFormat="1" ht="22.5">
      <c r="A42" s="341" t="s">
        <v>1432</v>
      </c>
      <c r="B42" s="342" t="s">
        <v>697</v>
      </c>
      <c r="C42" s="342">
        <v>2014</v>
      </c>
      <c r="D42" s="343" t="s">
        <v>295</v>
      </c>
      <c r="E42" s="342">
        <v>6</v>
      </c>
      <c r="F42" s="405">
        <v>239</v>
      </c>
      <c r="G42" s="251"/>
    </row>
    <row r="43" spans="1:7" s="41" customFormat="1" ht="22.5">
      <c r="A43" s="341" t="s">
        <v>1432</v>
      </c>
      <c r="B43" s="342" t="s">
        <v>697</v>
      </c>
      <c r="C43" s="342">
        <v>2016</v>
      </c>
      <c r="D43" s="343" t="s">
        <v>295</v>
      </c>
      <c r="E43" s="342">
        <v>6</v>
      </c>
      <c r="F43" s="405">
        <v>239</v>
      </c>
      <c r="G43" s="251"/>
    </row>
    <row r="44" spans="1:7" s="41" customFormat="1" ht="22.5">
      <c r="A44" s="341" t="s">
        <v>1433</v>
      </c>
      <c r="B44" s="342" t="s">
        <v>697</v>
      </c>
      <c r="C44" s="342">
        <v>2016</v>
      </c>
      <c r="D44" s="343" t="s">
        <v>175</v>
      </c>
      <c r="E44" s="342">
        <v>6</v>
      </c>
      <c r="F44" s="405">
        <v>79</v>
      </c>
      <c r="G44" s="251"/>
    </row>
    <row r="45" spans="1:7" s="41" customFormat="1" ht="22.5">
      <c r="A45" s="341" t="s">
        <v>1434</v>
      </c>
      <c r="B45" s="342" t="s">
        <v>697</v>
      </c>
      <c r="C45" s="342">
        <v>2015</v>
      </c>
      <c r="D45" s="343" t="s">
        <v>295</v>
      </c>
      <c r="E45" s="342">
        <v>6</v>
      </c>
      <c r="F45" s="405">
        <v>165</v>
      </c>
      <c r="G45" s="251"/>
    </row>
    <row r="46" spans="1:7" s="41" customFormat="1" ht="22.5">
      <c r="A46" s="341" t="s">
        <v>1435</v>
      </c>
      <c r="B46" s="342" t="s">
        <v>697</v>
      </c>
      <c r="C46" s="342">
        <v>2009</v>
      </c>
      <c r="D46" s="343" t="s">
        <v>296</v>
      </c>
      <c r="E46" s="342">
        <v>1</v>
      </c>
      <c r="F46" s="405">
        <v>675</v>
      </c>
      <c r="G46" s="251"/>
    </row>
    <row r="47" spans="1:7" s="41" customFormat="1" ht="22.5">
      <c r="A47" s="341" t="s">
        <v>1436</v>
      </c>
      <c r="B47" s="342" t="s">
        <v>697</v>
      </c>
      <c r="C47" s="342">
        <v>2009</v>
      </c>
      <c r="D47" s="343" t="s">
        <v>297</v>
      </c>
      <c r="E47" s="342">
        <v>1</v>
      </c>
      <c r="F47" s="408" t="s">
        <v>1828</v>
      </c>
      <c r="G47" s="251"/>
    </row>
    <row r="48" spans="1:7" s="41" customFormat="1" ht="22.5">
      <c r="A48" s="341" t="s">
        <v>1437</v>
      </c>
      <c r="B48" s="342" t="s">
        <v>697</v>
      </c>
      <c r="C48" s="342">
        <v>2009</v>
      </c>
      <c r="D48" s="343" t="s">
        <v>298</v>
      </c>
      <c r="E48" s="342">
        <v>1</v>
      </c>
      <c r="F48" s="408" t="s">
        <v>1828</v>
      </c>
      <c r="G48" s="251"/>
    </row>
    <row r="49" spans="1:7" s="41" customFormat="1" ht="22.5">
      <c r="A49" s="341" t="s">
        <v>1438</v>
      </c>
      <c r="B49" s="342" t="s">
        <v>697</v>
      </c>
      <c r="C49" s="342">
        <v>2009</v>
      </c>
      <c r="D49" s="343" t="s">
        <v>299</v>
      </c>
      <c r="E49" s="342">
        <v>1</v>
      </c>
      <c r="F49" s="408" t="s">
        <v>1828</v>
      </c>
      <c r="G49" s="251"/>
    </row>
    <row r="50" spans="1:7" s="41" customFormat="1" ht="31.5">
      <c r="A50" s="353" t="s">
        <v>698</v>
      </c>
      <c r="B50" s="351"/>
      <c r="C50" s="342"/>
      <c r="D50" s="343"/>
      <c r="E50" s="342"/>
      <c r="F50" s="405"/>
      <c r="G50" s="251"/>
    </row>
    <row r="51" spans="1:7" s="41" customFormat="1" ht="22.5">
      <c r="A51" s="354" t="s">
        <v>1439</v>
      </c>
      <c r="B51" s="349" t="s">
        <v>699</v>
      </c>
      <c r="C51" s="347">
        <v>1986</v>
      </c>
      <c r="D51" s="348" t="s">
        <v>295</v>
      </c>
      <c r="E51" s="347">
        <v>1</v>
      </c>
      <c r="F51" s="407" t="s">
        <v>1828</v>
      </c>
      <c r="G51" s="251"/>
    </row>
    <row r="52" spans="1:7" s="41" customFormat="1" ht="31.5">
      <c r="A52" s="353" t="s">
        <v>1440</v>
      </c>
      <c r="B52" s="351"/>
      <c r="C52" s="342"/>
      <c r="D52" s="343"/>
      <c r="E52" s="342"/>
      <c r="F52" s="405"/>
      <c r="G52" s="244"/>
    </row>
    <row r="53" spans="1:7" s="41" customFormat="1" ht="22.5">
      <c r="A53" s="346" t="s">
        <v>1441</v>
      </c>
      <c r="B53" s="347" t="s">
        <v>705</v>
      </c>
      <c r="C53" s="347">
        <v>2019</v>
      </c>
      <c r="D53" s="348" t="s">
        <v>175</v>
      </c>
      <c r="E53" s="347">
        <v>6</v>
      </c>
      <c r="F53" s="407" t="s">
        <v>1828</v>
      </c>
      <c r="G53" s="244"/>
    </row>
    <row r="54" spans="1:7" s="41" customFormat="1" ht="31.5">
      <c r="A54" s="353" t="s">
        <v>614</v>
      </c>
      <c r="B54" s="351"/>
      <c r="C54" s="342"/>
      <c r="D54" s="343"/>
      <c r="E54" s="342"/>
      <c r="F54" s="405"/>
      <c r="G54" s="244"/>
    </row>
    <row r="55" spans="1:7" s="41" customFormat="1" ht="22.5">
      <c r="A55" s="355" t="s">
        <v>1442</v>
      </c>
      <c r="B55" s="345" t="s">
        <v>695</v>
      </c>
      <c r="C55" s="342">
        <v>2012</v>
      </c>
      <c r="D55" s="343" t="str">
        <f>$D$374</f>
        <v>75cl</v>
      </c>
      <c r="E55" s="342">
        <v>12</v>
      </c>
      <c r="F55" s="405">
        <v>105</v>
      </c>
      <c r="G55" s="251"/>
    </row>
    <row r="56" spans="1:7" s="41" customFormat="1" ht="22.5">
      <c r="A56" s="355" t="s">
        <v>1442</v>
      </c>
      <c r="B56" s="345" t="s">
        <v>695</v>
      </c>
      <c r="C56" s="342">
        <v>2016</v>
      </c>
      <c r="D56" s="343" t="str">
        <f>$D$374</f>
        <v>75cl</v>
      </c>
      <c r="E56" s="342">
        <v>12</v>
      </c>
      <c r="F56" s="405">
        <v>115</v>
      </c>
      <c r="G56" s="244"/>
    </row>
    <row r="57" spans="1:7" s="41" customFormat="1" ht="31.5">
      <c r="A57" s="353" t="s">
        <v>700</v>
      </c>
      <c r="B57" s="351"/>
      <c r="C57" s="342"/>
      <c r="D57" s="343"/>
      <c r="E57" s="342"/>
      <c r="F57" s="405"/>
      <c r="G57" s="244"/>
    </row>
    <row r="58" spans="1:7" s="41" customFormat="1" ht="22.5">
      <c r="A58" s="355" t="s">
        <v>1443</v>
      </c>
      <c r="B58" s="345" t="s">
        <v>701</v>
      </c>
      <c r="C58" s="342">
        <v>2014</v>
      </c>
      <c r="D58" s="343" t="str">
        <f>$D$374</f>
        <v>75cl</v>
      </c>
      <c r="E58" s="342">
        <v>6</v>
      </c>
      <c r="F58" s="405">
        <v>155</v>
      </c>
      <c r="G58" s="251"/>
    </row>
    <row r="59" spans="1:7" s="41" customFormat="1" ht="22.5">
      <c r="A59" s="350" t="s">
        <v>1444</v>
      </c>
      <c r="B59" s="356"/>
      <c r="C59" s="342"/>
      <c r="D59" s="343"/>
      <c r="E59" s="342"/>
      <c r="F59" s="405"/>
      <c r="G59" s="244"/>
    </row>
    <row r="60" spans="1:7" s="41" customFormat="1" ht="36.75">
      <c r="A60" s="357" t="s">
        <v>1445</v>
      </c>
      <c r="B60" s="358" t="s">
        <v>702</v>
      </c>
      <c r="C60" s="347">
        <v>2012</v>
      </c>
      <c r="D60" s="348" t="str">
        <f>$D$374</f>
        <v>75cl</v>
      </c>
      <c r="E60" s="347">
        <v>6</v>
      </c>
      <c r="F60" s="408" t="s">
        <v>1828</v>
      </c>
      <c r="G60" s="251"/>
    </row>
    <row r="61" spans="1:7" s="41" customFormat="1" ht="22.5">
      <c r="A61" s="350" t="s">
        <v>1446</v>
      </c>
      <c r="B61" s="356"/>
      <c r="C61" s="342"/>
      <c r="D61" s="343"/>
      <c r="E61" s="342"/>
      <c r="F61" s="405"/>
      <c r="G61" s="244"/>
    </row>
    <row r="62" spans="1:7" s="41" customFormat="1" ht="22.5">
      <c r="A62" s="359" t="s">
        <v>1447</v>
      </c>
      <c r="B62" s="360" t="s">
        <v>702</v>
      </c>
      <c r="C62" s="342">
        <v>2014</v>
      </c>
      <c r="D62" s="343" t="str">
        <f>$D$374</f>
        <v>75cl</v>
      </c>
      <c r="E62" s="342">
        <v>12</v>
      </c>
      <c r="F62" s="405">
        <v>285</v>
      </c>
      <c r="G62" s="251"/>
    </row>
    <row r="63" spans="1:7" s="41" customFormat="1" ht="22.5">
      <c r="A63" s="359" t="s">
        <v>1447</v>
      </c>
      <c r="B63" s="360" t="s">
        <v>702</v>
      </c>
      <c r="C63" s="342">
        <v>2017</v>
      </c>
      <c r="D63" s="343" t="str">
        <f>$D$374</f>
        <v>75cl</v>
      </c>
      <c r="E63" s="342">
        <v>12</v>
      </c>
      <c r="F63" s="405">
        <v>195</v>
      </c>
      <c r="G63" s="251"/>
    </row>
    <row r="64" spans="1:7" s="41" customFormat="1" ht="31.5">
      <c r="A64" s="353" t="s">
        <v>703</v>
      </c>
      <c r="B64" s="351"/>
      <c r="C64" s="342"/>
      <c r="D64" s="343"/>
      <c r="E64" s="342"/>
      <c r="F64" s="405"/>
      <c r="G64" s="244"/>
    </row>
    <row r="65" spans="1:7" s="41" customFormat="1" ht="22.5">
      <c r="A65" s="359" t="s">
        <v>1448</v>
      </c>
      <c r="B65" s="342" t="s">
        <v>702</v>
      </c>
      <c r="C65" s="342">
        <v>1990</v>
      </c>
      <c r="D65" s="343" t="str">
        <f>$D$374</f>
        <v>75cl</v>
      </c>
      <c r="E65" s="342">
        <v>12</v>
      </c>
      <c r="F65" s="405">
        <v>535</v>
      </c>
      <c r="G65" s="251"/>
    </row>
    <row r="66" spans="1:7" s="41" customFormat="1" ht="31.5">
      <c r="A66" s="353" t="s">
        <v>704</v>
      </c>
      <c r="B66" s="351"/>
      <c r="C66" s="342"/>
      <c r="D66" s="343"/>
      <c r="E66" s="342"/>
      <c r="F66" s="405"/>
      <c r="G66" s="244"/>
    </row>
    <row r="67" spans="1:7" s="41" customFormat="1" ht="22.5">
      <c r="A67" s="354" t="s">
        <v>1449</v>
      </c>
      <c r="B67" s="349" t="s">
        <v>705</v>
      </c>
      <c r="C67" s="347">
        <v>2018</v>
      </c>
      <c r="D67" s="348" t="str">
        <f>$D$374</f>
        <v>75cl</v>
      </c>
      <c r="E67" s="347">
        <v>12</v>
      </c>
      <c r="F67" s="407" t="s">
        <v>1828</v>
      </c>
      <c r="G67" s="244"/>
    </row>
    <row r="68" spans="1:7" s="41" customFormat="1" ht="22.5">
      <c r="A68" s="354" t="s">
        <v>1450</v>
      </c>
      <c r="B68" s="349" t="s">
        <v>701</v>
      </c>
      <c r="C68" s="347">
        <v>2008</v>
      </c>
      <c r="D68" s="348" t="str">
        <f>$D$374</f>
        <v>75cl</v>
      </c>
      <c r="E68" s="347">
        <v>12</v>
      </c>
      <c r="F68" s="407" t="s">
        <v>1828</v>
      </c>
      <c r="G68" s="244"/>
    </row>
    <row r="69" spans="1:7" s="41" customFormat="1" ht="22.5">
      <c r="A69" s="361" t="s">
        <v>1450</v>
      </c>
      <c r="B69" s="345" t="s">
        <v>701</v>
      </c>
      <c r="C69" s="342">
        <v>2006</v>
      </c>
      <c r="D69" s="343" t="str">
        <f>$D$374</f>
        <v>75cl</v>
      </c>
      <c r="E69" s="342">
        <v>12</v>
      </c>
      <c r="F69" s="405">
        <v>1600</v>
      </c>
      <c r="G69" s="244"/>
    </row>
    <row r="70" spans="1:7" s="41" customFormat="1" ht="31.5">
      <c r="A70" s="353" t="s">
        <v>1451</v>
      </c>
      <c r="B70" s="351"/>
      <c r="C70" s="342"/>
      <c r="D70" s="343"/>
      <c r="E70" s="342"/>
      <c r="F70" s="405"/>
      <c r="G70" s="251"/>
    </row>
    <row r="71" spans="1:7" s="41" customFormat="1" ht="22.5">
      <c r="A71" s="361" t="s">
        <v>1452</v>
      </c>
      <c r="B71" s="362" t="s">
        <v>697</v>
      </c>
      <c r="C71" s="342">
        <v>2015</v>
      </c>
      <c r="D71" s="343" t="str">
        <f>$D$374</f>
        <v>75cl</v>
      </c>
      <c r="E71" s="342">
        <v>6</v>
      </c>
      <c r="F71" s="405">
        <v>489</v>
      </c>
      <c r="G71" s="244"/>
    </row>
    <row r="72" spans="1:7" s="41" customFormat="1" ht="31.5">
      <c r="A72" s="353" t="s">
        <v>1453</v>
      </c>
      <c r="B72" s="351"/>
      <c r="C72" s="342"/>
      <c r="D72" s="343"/>
      <c r="E72" s="342"/>
      <c r="F72" s="405"/>
      <c r="G72" s="251"/>
    </row>
    <row r="73" spans="1:7" s="41" customFormat="1" ht="22.5">
      <c r="A73" s="361" t="s">
        <v>1454</v>
      </c>
      <c r="B73" s="362" t="s">
        <v>1002</v>
      </c>
      <c r="C73" s="342">
        <v>2017</v>
      </c>
      <c r="D73" s="343" t="s">
        <v>175</v>
      </c>
      <c r="E73" s="342">
        <v>6</v>
      </c>
      <c r="F73" s="405">
        <v>210</v>
      </c>
      <c r="G73" s="244"/>
    </row>
    <row r="74" spans="1:7" s="41" customFormat="1" ht="31.5">
      <c r="A74" s="353" t="s">
        <v>1455</v>
      </c>
      <c r="B74" s="351"/>
      <c r="C74" s="342"/>
      <c r="D74" s="343"/>
      <c r="E74" s="342"/>
      <c r="F74" s="405"/>
      <c r="G74" s="251"/>
    </row>
    <row r="75" spans="1:7" s="41" customFormat="1" ht="22.5">
      <c r="A75" s="361" t="s">
        <v>1456</v>
      </c>
      <c r="B75" s="362" t="s">
        <v>716</v>
      </c>
      <c r="C75" s="342">
        <v>2012</v>
      </c>
      <c r="D75" s="343" t="s">
        <v>175</v>
      </c>
      <c r="E75" s="342">
        <v>6</v>
      </c>
      <c r="F75" s="405">
        <v>1030</v>
      </c>
      <c r="G75" s="244"/>
    </row>
    <row r="76" spans="1:7" s="41" customFormat="1" ht="31.5">
      <c r="A76" s="353" t="s">
        <v>706</v>
      </c>
      <c r="B76" s="351"/>
      <c r="C76" s="342"/>
      <c r="D76" s="343"/>
      <c r="E76" s="342"/>
      <c r="F76" s="405"/>
      <c r="G76" s="251"/>
    </row>
    <row r="77" spans="1:7" s="41" customFormat="1" ht="22.5">
      <c r="A77" s="341" t="s">
        <v>1457</v>
      </c>
      <c r="B77" s="342" t="s">
        <v>707</v>
      </c>
      <c r="C77" s="342">
        <v>2017</v>
      </c>
      <c r="D77" s="343" t="s">
        <v>175</v>
      </c>
      <c r="E77" s="342">
        <v>12</v>
      </c>
      <c r="F77" s="405">
        <v>289</v>
      </c>
      <c r="G77" s="244"/>
    </row>
    <row r="78" spans="1:7" s="41" customFormat="1" ht="31.5">
      <c r="A78" s="353" t="s">
        <v>708</v>
      </c>
      <c r="B78" s="360"/>
      <c r="C78" s="342"/>
      <c r="D78" s="343"/>
      <c r="E78" s="342"/>
      <c r="F78" s="405"/>
      <c r="G78" s="251"/>
    </row>
    <row r="79" spans="1:7" s="41" customFormat="1" ht="22.5">
      <c r="A79" s="341" t="s">
        <v>1458</v>
      </c>
      <c r="B79" s="342" t="s">
        <v>699</v>
      </c>
      <c r="C79" s="342">
        <v>2013</v>
      </c>
      <c r="D79" s="343" t="s">
        <v>175</v>
      </c>
      <c r="E79" s="342">
        <v>6</v>
      </c>
      <c r="F79" s="405">
        <v>165</v>
      </c>
      <c r="G79" s="251"/>
    </row>
    <row r="80" spans="1:7" s="41" customFormat="1" ht="22.5">
      <c r="A80" s="341" t="s">
        <v>1458</v>
      </c>
      <c r="B80" s="342" t="s">
        <v>699</v>
      </c>
      <c r="C80" s="342">
        <v>2014</v>
      </c>
      <c r="D80" s="343" t="s">
        <v>175</v>
      </c>
      <c r="E80" s="342">
        <v>6</v>
      </c>
      <c r="F80" s="405">
        <v>245</v>
      </c>
      <c r="G80" s="244"/>
    </row>
    <row r="81" spans="1:7" s="41" customFormat="1" ht="22.5">
      <c r="A81" s="341" t="s">
        <v>1458</v>
      </c>
      <c r="B81" s="342" t="s">
        <v>699</v>
      </c>
      <c r="C81" s="342">
        <v>2017</v>
      </c>
      <c r="D81" s="343" t="s">
        <v>175</v>
      </c>
      <c r="E81" s="342">
        <v>6</v>
      </c>
      <c r="F81" s="405">
        <v>245</v>
      </c>
      <c r="G81" s="251"/>
    </row>
    <row r="82" spans="1:7" s="41" customFormat="1" ht="31.5">
      <c r="A82" s="353" t="s">
        <v>1459</v>
      </c>
      <c r="B82" s="356"/>
      <c r="C82" s="342"/>
      <c r="D82" s="343"/>
      <c r="E82" s="342"/>
      <c r="F82" s="405"/>
      <c r="G82" s="244"/>
    </row>
    <row r="83" spans="1:7" s="41" customFormat="1" ht="21" customHeight="1">
      <c r="A83" s="361" t="s">
        <v>1460</v>
      </c>
      <c r="B83" s="356" t="s">
        <v>699</v>
      </c>
      <c r="C83" s="342">
        <v>2017</v>
      </c>
      <c r="D83" s="343" t="s">
        <v>175</v>
      </c>
      <c r="E83" s="342">
        <v>6</v>
      </c>
      <c r="F83" s="405">
        <v>165</v>
      </c>
      <c r="G83" s="251"/>
    </row>
    <row r="84" spans="1:7" s="41" customFormat="1" ht="31.5">
      <c r="A84" s="353" t="s">
        <v>1461</v>
      </c>
      <c r="B84" s="356"/>
      <c r="C84" s="342"/>
      <c r="D84" s="343"/>
      <c r="E84" s="342"/>
      <c r="F84" s="405"/>
      <c r="G84" s="244"/>
    </row>
    <row r="85" spans="1:7" s="41" customFormat="1" ht="36.75">
      <c r="A85" s="361" t="s">
        <v>1462</v>
      </c>
      <c r="B85" s="356" t="s">
        <v>1463</v>
      </c>
      <c r="C85" s="342">
        <v>2018</v>
      </c>
      <c r="D85" s="343" t="s">
        <v>175</v>
      </c>
      <c r="E85" s="342">
        <v>6</v>
      </c>
      <c r="F85" s="405">
        <v>185</v>
      </c>
      <c r="G85" s="251"/>
    </row>
    <row r="86" spans="1:7" s="41" customFormat="1" ht="31.5">
      <c r="A86" s="353" t="s">
        <v>709</v>
      </c>
      <c r="B86" s="356"/>
      <c r="C86" s="342"/>
      <c r="D86" s="343"/>
      <c r="E86" s="342"/>
      <c r="F86" s="405"/>
      <c r="G86" s="244"/>
    </row>
    <row r="87" spans="1:7" s="41" customFormat="1" ht="22.5">
      <c r="A87" s="357" t="s">
        <v>1464</v>
      </c>
      <c r="B87" s="363" t="s">
        <v>710</v>
      </c>
      <c r="C87" s="347">
        <v>2007</v>
      </c>
      <c r="D87" s="348" t="s">
        <v>175</v>
      </c>
      <c r="E87" s="347">
        <v>6</v>
      </c>
      <c r="F87" s="407" t="s">
        <v>1828</v>
      </c>
      <c r="G87" s="251"/>
    </row>
    <row r="88" spans="1:7" s="41" customFormat="1" ht="31.5">
      <c r="A88" s="353" t="s">
        <v>615</v>
      </c>
      <c r="B88" s="356"/>
      <c r="C88" s="342"/>
      <c r="D88" s="343"/>
      <c r="E88" s="342"/>
      <c r="F88" s="405"/>
      <c r="G88" s="244"/>
    </row>
    <row r="89" spans="1:7" s="41" customFormat="1" ht="22.5">
      <c r="A89" s="355" t="s">
        <v>1465</v>
      </c>
      <c r="B89" s="356" t="s">
        <v>711</v>
      </c>
      <c r="C89" s="342">
        <v>2018</v>
      </c>
      <c r="D89" s="343" t="str">
        <f>$D$374</f>
        <v>75cl</v>
      </c>
      <c r="E89" s="342">
        <v>6</v>
      </c>
      <c r="F89" s="405">
        <v>395</v>
      </c>
      <c r="G89" s="251"/>
    </row>
    <row r="90" spans="1:7" s="41" customFormat="1" ht="31.5">
      <c r="A90" s="353" t="s">
        <v>712</v>
      </c>
      <c r="B90" s="356"/>
      <c r="C90" s="342"/>
      <c r="D90" s="343"/>
      <c r="E90" s="342"/>
      <c r="F90" s="405"/>
      <c r="G90" s="244"/>
    </row>
    <row r="91" spans="1:7" s="41" customFormat="1" ht="22.5">
      <c r="A91" s="357" t="s">
        <v>1466</v>
      </c>
      <c r="B91" s="358" t="s">
        <v>711</v>
      </c>
      <c r="C91" s="347">
        <v>2013</v>
      </c>
      <c r="D91" s="348" t="str">
        <f>$D$374</f>
        <v>75cl</v>
      </c>
      <c r="E91" s="347">
        <v>12</v>
      </c>
      <c r="F91" s="407" t="s">
        <v>1828</v>
      </c>
      <c r="G91" s="251"/>
    </row>
    <row r="92" spans="1:7" s="41" customFormat="1" ht="31.5">
      <c r="A92" s="353" t="s">
        <v>713</v>
      </c>
      <c r="B92" s="356"/>
      <c r="C92" s="342"/>
      <c r="D92" s="343"/>
      <c r="E92" s="342"/>
      <c r="F92" s="405"/>
      <c r="G92" s="244"/>
    </row>
    <row r="93" spans="1:7" s="41" customFormat="1" ht="22.5">
      <c r="A93" s="355" t="s">
        <v>1467</v>
      </c>
      <c r="B93" s="356" t="s">
        <v>714</v>
      </c>
      <c r="C93" s="342">
        <v>2010</v>
      </c>
      <c r="D93" s="343" t="str">
        <f>$D$374</f>
        <v>75cl</v>
      </c>
      <c r="E93" s="342">
        <v>12</v>
      </c>
      <c r="F93" s="405">
        <v>395</v>
      </c>
      <c r="G93" s="251"/>
    </row>
    <row r="94" spans="1:7" s="41" customFormat="1" ht="31.5">
      <c r="A94" s="353" t="s">
        <v>715</v>
      </c>
      <c r="B94" s="356"/>
      <c r="C94" s="342"/>
      <c r="D94" s="343"/>
      <c r="E94" s="342"/>
      <c r="F94" s="405"/>
      <c r="G94" s="244"/>
    </row>
    <row r="95" spans="1:7" s="41" customFormat="1" ht="22.5">
      <c r="A95" s="355" t="s">
        <v>1468</v>
      </c>
      <c r="B95" s="356" t="s">
        <v>716</v>
      </c>
      <c r="C95" s="342">
        <v>2017</v>
      </c>
      <c r="D95" s="343" t="str">
        <f>$D$374</f>
        <v>75cl</v>
      </c>
      <c r="E95" s="342">
        <v>6</v>
      </c>
      <c r="F95" s="405">
        <v>215</v>
      </c>
      <c r="G95" s="251"/>
    </row>
    <row r="96" spans="1:7" s="41" customFormat="1" ht="31.5">
      <c r="A96" s="353" t="s">
        <v>616</v>
      </c>
      <c r="B96" s="351"/>
      <c r="C96" s="342"/>
      <c r="D96" s="343"/>
      <c r="E96" s="342"/>
      <c r="F96" s="405"/>
      <c r="G96" s="244"/>
    </row>
    <row r="97" spans="1:7" s="41" customFormat="1" ht="22.5">
      <c r="A97" s="355" t="s">
        <v>1469</v>
      </c>
      <c r="B97" s="345" t="s">
        <v>694</v>
      </c>
      <c r="C97" s="342">
        <v>2015</v>
      </c>
      <c r="D97" s="343" t="str">
        <f>$D$374</f>
        <v>75cl</v>
      </c>
      <c r="E97" s="342">
        <v>6</v>
      </c>
      <c r="F97" s="405">
        <v>195</v>
      </c>
      <c r="G97" s="244"/>
    </row>
    <row r="98" spans="1:7" s="41" customFormat="1" ht="22.5">
      <c r="A98" s="350" t="s">
        <v>1470</v>
      </c>
      <c r="B98" s="356"/>
      <c r="C98" s="342"/>
      <c r="D98" s="343"/>
      <c r="E98" s="342"/>
      <c r="F98" s="405"/>
      <c r="G98" s="251"/>
    </row>
    <row r="99" spans="1:7" s="41" customFormat="1" ht="22.5">
      <c r="A99" s="364" t="s">
        <v>1471</v>
      </c>
      <c r="B99" s="360" t="s">
        <v>717</v>
      </c>
      <c r="C99" s="342">
        <v>2013</v>
      </c>
      <c r="D99" s="343" t="str">
        <f>$D$374</f>
        <v>75cl</v>
      </c>
      <c r="E99" s="342">
        <v>12</v>
      </c>
      <c r="F99" s="405">
        <v>280</v>
      </c>
      <c r="G99" s="251"/>
    </row>
    <row r="100" spans="1:7" s="41" customFormat="1" ht="22.5">
      <c r="A100" s="364" t="s">
        <v>1471</v>
      </c>
      <c r="B100" s="360" t="s">
        <v>717</v>
      </c>
      <c r="C100" s="342">
        <v>2017</v>
      </c>
      <c r="D100" s="343" t="str">
        <f>$D$374</f>
        <v>75cl</v>
      </c>
      <c r="E100" s="342">
        <v>12</v>
      </c>
      <c r="F100" s="405">
        <v>280</v>
      </c>
      <c r="G100" s="244"/>
    </row>
    <row r="101" spans="1:7" s="41" customFormat="1" ht="22.5">
      <c r="A101" s="350" t="s">
        <v>1472</v>
      </c>
      <c r="B101" s="356"/>
      <c r="C101" s="342"/>
      <c r="D101" s="343"/>
      <c r="E101" s="342"/>
      <c r="F101" s="405"/>
      <c r="G101" s="251"/>
    </row>
    <row r="102" spans="1:7" s="41" customFormat="1" ht="22.5">
      <c r="A102" s="364" t="s">
        <v>1473</v>
      </c>
      <c r="B102" s="360" t="s">
        <v>702</v>
      </c>
      <c r="C102" s="342">
        <v>2013</v>
      </c>
      <c r="D102" s="343" t="str">
        <f>$D$374</f>
        <v>75cl</v>
      </c>
      <c r="E102" s="342">
        <v>12</v>
      </c>
      <c r="F102" s="405">
        <v>150</v>
      </c>
      <c r="G102" s="244"/>
    </row>
    <row r="103" spans="1:7" s="41" customFormat="1" ht="22.5">
      <c r="A103" s="364" t="s">
        <v>1474</v>
      </c>
      <c r="B103" s="342" t="s">
        <v>1414</v>
      </c>
      <c r="C103" s="342">
        <v>2019</v>
      </c>
      <c r="D103" s="343" t="str">
        <f>$D$374</f>
        <v>75cl</v>
      </c>
      <c r="E103" s="342">
        <v>6</v>
      </c>
      <c r="F103" s="405">
        <v>229</v>
      </c>
      <c r="G103" s="251"/>
    </row>
    <row r="104" spans="1:7" s="41" customFormat="1" ht="22.5">
      <c r="A104" s="350" t="s">
        <v>1475</v>
      </c>
      <c r="B104" s="351"/>
      <c r="C104" s="342"/>
      <c r="D104" s="343"/>
      <c r="E104" s="342"/>
      <c r="F104" s="405"/>
      <c r="G104" s="244"/>
    </row>
    <row r="105" spans="1:7" s="41" customFormat="1" ht="22.5">
      <c r="A105" s="365" t="s">
        <v>1476</v>
      </c>
      <c r="B105" s="366" t="s">
        <v>1477</v>
      </c>
      <c r="C105" s="347">
        <v>2017</v>
      </c>
      <c r="D105" s="348" t="s">
        <v>175</v>
      </c>
      <c r="E105" s="347">
        <v>6</v>
      </c>
      <c r="F105" s="408" t="s">
        <v>1828</v>
      </c>
      <c r="G105" s="244"/>
    </row>
    <row r="106" spans="1:7" s="41" customFormat="1" ht="22.5">
      <c r="A106" s="350" t="s">
        <v>1478</v>
      </c>
      <c r="B106" s="351"/>
      <c r="C106" s="342"/>
      <c r="D106" s="343"/>
      <c r="E106" s="342"/>
      <c r="F106" s="405"/>
      <c r="G106" s="251"/>
    </row>
    <row r="107" spans="1:7" s="41" customFormat="1" ht="22.5">
      <c r="A107" s="365" t="s">
        <v>1479</v>
      </c>
      <c r="B107" s="349" t="s">
        <v>694</v>
      </c>
      <c r="C107" s="347">
        <v>2013</v>
      </c>
      <c r="D107" s="348" t="s">
        <v>175</v>
      </c>
      <c r="E107" s="347">
        <v>6</v>
      </c>
      <c r="F107" s="408" t="s">
        <v>1828</v>
      </c>
      <c r="G107" s="244"/>
    </row>
    <row r="108" spans="1:7" s="41" customFormat="1" ht="22.5">
      <c r="A108" s="364" t="s">
        <v>1480</v>
      </c>
      <c r="B108" s="345" t="s">
        <v>718</v>
      </c>
      <c r="C108" s="342">
        <v>2018</v>
      </c>
      <c r="D108" s="343" t="s">
        <v>175</v>
      </c>
      <c r="E108" s="342">
        <v>6</v>
      </c>
      <c r="F108" s="405">
        <v>165</v>
      </c>
      <c r="G108" s="251"/>
    </row>
    <row r="109" spans="1:7" s="41" customFormat="1" ht="31.5">
      <c r="A109" s="353" t="s">
        <v>1481</v>
      </c>
      <c r="B109" s="351"/>
      <c r="C109" s="342"/>
      <c r="D109" s="343"/>
      <c r="E109" s="342"/>
      <c r="F109" s="405"/>
      <c r="G109" s="251"/>
    </row>
    <row r="110" spans="1:7" s="41" customFormat="1" ht="22.5">
      <c r="A110" s="364" t="s">
        <v>1482</v>
      </c>
      <c r="B110" s="362" t="s">
        <v>1483</v>
      </c>
      <c r="C110" s="342">
        <v>2012</v>
      </c>
      <c r="D110" s="343" t="s">
        <v>175</v>
      </c>
      <c r="E110" s="342">
        <v>1</v>
      </c>
      <c r="F110" s="405">
        <v>995</v>
      </c>
      <c r="G110" s="251"/>
    </row>
    <row r="111" spans="1:7" s="41" customFormat="1" ht="31.5">
      <c r="A111" s="353" t="s">
        <v>1484</v>
      </c>
      <c r="B111" s="351"/>
      <c r="C111" s="342"/>
      <c r="D111" s="343"/>
      <c r="E111" s="342"/>
      <c r="F111" s="405"/>
      <c r="G111" s="244"/>
    </row>
    <row r="112" spans="1:7" s="41" customFormat="1" ht="22.5">
      <c r="A112" s="364" t="s">
        <v>1485</v>
      </c>
      <c r="B112" s="362" t="s">
        <v>1483</v>
      </c>
      <c r="C112" s="342">
        <v>2014</v>
      </c>
      <c r="D112" s="343" t="s">
        <v>175</v>
      </c>
      <c r="E112" s="342">
        <v>1</v>
      </c>
      <c r="F112" s="405">
        <v>410</v>
      </c>
      <c r="G112" s="251"/>
    </row>
    <row r="113" spans="1:7" s="41" customFormat="1" ht="31.5">
      <c r="A113" s="353" t="s">
        <v>1486</v>
      </c>
      <c r="B113" s="351"/>
      <c r="C113" s="342"/>
      <c r="D113" s="343"/>
      <c r="E113" s="342"/>
      <c r="F113" s="405"/>
      <c r="G113" s="244"/>
    </row>
    <row r="114" spans="1:7" s="41" customFormat="1" ht="22.5">
      <c r="A114" s="364" t="s">
        <v>1487</v>
      </c>
      <c r="B114" s="362" t="s">
        <v>710</v>
      </c>
      <c r="C114" s="342">
        <v>2016</v>
      </c>
      <c r="D114" s="343" t="s">
        <v>175</v>
      </c>
      <c r="E114" s="342">
        <v>1</v>
      </c>
      <c r="F114" s="405">
        <v>125</v>
      </c>
      <c r="G114" s="244"/>
    </row>
    <row r="115" spans="1:7" s="41" customFormat="1" ht="31.5">
      <c r="A115" s="353" t="s">
        <v>617</v>
      </c>
      <c r="B115" s="351"/>
      <c r="C115" s="342"/>
      <c r="D115" s="343"/>
      <c r="E115" s="342"/>
      <c r="F115" s="405"/>
      <c r="G115" s="244"/>
    </row>
    <row r="116" spans="1:7" s="41" customFormat="1" ht="22.5">
      <c r="A116" s="341" t="s">
        <v>1488</v>
      </c>
      <c r="B116" s="342" t="s">
        <v>719</v>
      </c>
      <c r="C116" s="342">
        <v>2014</v>
      </c>
      <c r="D116" s="343" t="s">
        <v>175</v>
      </c>
      <c r="E116" s="342">
        <v>6</v>
      </c>
      <c r="F116" s="405">
        <v>265</v>
      </c>
      <c r="G116" s="251"/>
    </row>
    <row r="117" spans="1:7" s="41" customFormat="1" ht="22.5">
      <c r="A117" s="341" t="s">
        <v>1488</v>
      </c>
      <c r="B117" s="342" t="s">
        <v>719</v>
      </c>
      <c r="C117" s="342">
        <v>2015</v>
      </c>
      <c r="D117" s="343" t="s">
        <v>175</v>
      </c>
      <c r="E117" s="342">
        <v>7</v>
      </c>
      <c r="F117" s="405">
        <v>265.01</v>
      </c>
      <c r="G117" s="251"/>
    </row>
    <row r="118" spans="1:7" s="41" customFormat="1" ht="22.5">
      <c r="A118" s="341" t="s">
        <v>1488</v>
      </c>
      <c r="B118" s="342" t="s">
        <v>719</v>
      </c>
      <c r="C118" s="342">
        <v>2019</v>
      </c>
      <c r="D118" s="343" t="s">
        <v>175</v>
      </c>
      <c r="E118" s="342">
        <v>8</v>
      </c>
      <c r="F118" s="405"/>
      <c r="G118" s="244"/>
    </row>
    <row r="119" spans="1:7" s="41" customFormat="1" ht="22.5">
      <c r="A119" s="350" t="s">
        <v>1489</v>
      </c>
      <c r="B119" s="356"/>
      <c r="C119" s="342"/>
      <c r="D119" s="343"/>
      <c r="E119" s="342"/>
      <c r="F119" s="405"/>
      <c r="G119" s="251"/>
    </row>
    <row r="120" spans="1:7" s="41" customFormat="1" ht="22.5">
      <c r="A120" s="357" t="s">
        <v>1490</v>
      </c>
      <c r="B120" s="358"/>
      <c r="C120" s="347">
        <v>2012</v>
      </c>
      <c r="D120" s="348" t="str">
        <f>$D$374</f>
        <v>75cl</v>
      </c>
      <c r="E120" s="347">
        <v>6</v>
      </c>
      <c r="F120" s="408" t="s">
        <v>1828</v>
      </c>
      <c r="G120" s="244"/>
    </row>
    <row r="121" spans="1:7" s="41" customFormat="1" ht="31.5">
      <c r="A121" s="353" t="s">
        <v>618</v>
      </c>
      <c r="B121" s="351"/>
      <c r="C121" s="342"/>
      <c r="D121" s="343"/>
      <c r="E121" s="342"/>
      <c r="F121" s="405"/>
      <c r="G121" s="251"/>
    </row>
    <row r="122" spans="1:7" s="41" customFormat="1" ht="22.5">
      <c r="A122" s="357" t="s">
        <v>1491</v>
      </c>
      <c r="B122" s="349" t="s">
        <v>718</v>
      </c>
      <c r="C122" s="347">
        <v>2014</v>
      </c>
      <c r="D122" s="348" t="str">
        <f>$D$374</f>
        <v>75cl</v>
      </c>
      <c r="E122" s="347">
        <v>12</v>
      </c>
      <c r="F122" s="408" t="s">
        <v>1828</v>
      </c>
      <c r="G122" s="244"/>
    </row>
    <row r="123" spans="1:7" s="41" customFormat="1" ht="31.5">
      <c r="A123" s="353" t="s">
        <v>1492</v>
      </c>
      <c r="B123" s="351"/>
      <c r="C123" s="342"/>
      <c r="D123" s="343"/>
      <c r="E123" s="342"/>
      <c r="F123" s="405"/>
      <c r="G123" s="251"/>
    </row>
    <row r="124" spans="1:7" s="41" customFormat="1" ht="36.75">
      <c r="A124" s="355" t="s">
        <v>1493</v>
      </c>
      <c r="B124" s="345" t="s">
        <v>1494</v>
      </c>
      <c r="C124" s="342">
        <v>2012</v>
      </c>
      <c r="D124" s="343" t="s">
        <v>175</v>
      </c>
      <c r="E124" s="342">
        <v>12</v>
      </c>
      <c r="F124" s="405">
        <v>145</v>
      </c>
      <c r="G124" s="244"/>
    </row>
    <row r="125" spans="1:7" s="41" customFormat="1" ht="36.75">
      <c r="A125" s="355" t="s">
        <v>1493</v>
      </c>
      <c r="B125" s="345" t="s">
        <v>1494</v>
      </c>
      <c r="C125" s="342">
        <v>2015</v>
      </c>
      <c r="D125" s="343" t="s">
        <v>175</v>
      </c>
      <c r="E125" s="342">
        <v>12</v>
      </c>
      <c r="F125" s="405"/>
      <c r="G125" s="251"/>
    </row>
    <row r="126" spans="1:7" s="41" customFormat="1" ht="31.5">
      <c r="A126" s="353" t="s">
        <v>619</v>
      </c>
      <c r="B126" s="345"/>
      <c r="C126" s="342"/>
      <c r="D126" s="343"/>
      <c r="E126" s="342"/>
      <c r="F126" s="405"/>
      <c r="G126" s="251"/>
    </row>
    <row r="127" spans="1:7" s="41" customFormat="1" ht="22.5">
      <c r="A127" s="355" t="s">
        <v>1495</v>
      </c>
      <c r="B127" s="345" t="s">
        <v>695</v>
      </c>
      <c r="C127" s="342">
        <v>2018</v>
      </c>
      <c r="D127" s="343" t="s">
        <v>175</v>
      </c>
      <c r="E127" s="342">
        <v>6</v>
      </c>
      <c r="F127" s="405">
        <v>189</v>
      </c>
      <c r="G127" s="251"/>
    </row>
    <row r="128" spans="1:7" s="41" customFormat="1" ht="22.5">
      <c r="A128" s="355" t="s">
        <v>1495</v>
      </c>
      <c r="B128" s="345" t="s">
        <v>695</v>
      </c>
      <c r="C128" s="342">
        <v>2019</v>
      </c>
      <c r="D128" s="343" t="s">
        <v>1496</v>
      </c>
      <c r="E128" s="342">
        <v>6</v>
      </c>
      <c r="F128" s="405">
        <v>365</v>
      </c>
      <c r="G128" s="244"/>
    </row>
    <row r="129" spans="1:7" s="41" customFormat="1" ht="22.5">
      <c r="A129" s="355" t="s">
        <v>1497</v>
      </c>
      <c r="B129" s="345" t="s">
        <v>695</v>
      </c>
      <c r="C129" s="342">
        <v>2013</v>
      </c>
      <c r="D129" s="343" t="s">
        <v>175</v>
      </c>
      <c r="E129" s="342">
        <v>6</v>
      </c>
      <c r="F129" s="405"/>
      <c r="G129" s="251"/>
    </row>
    <row r="130" spans="1:7" s="41" customFormat="1" ht="31.5">
      <c r="A130" s="353" t="s">
        <v>620</v>
      </c>
      <c r="B130" s="351"/>
      <c r="C130" s="342"/>
      <c r="D130" s="343"/>
      <c r="E130" s="342"/>
      <c r="F130" s="405"/>
      <c r="G130" s="244"/>
    </row>
    <row r="131" spans="1:7" s="41" customFormat="1" ht="22.5">
      <c r="A131" s="346" t="s">
        <v>1498</v>
      </c>
      <c r="B131" s="347" t="s">
        <v>720</v>
      </c>
      <c r="C131" s="347">
        <v>2015</v>
      </c>
      <c r="D131" s="348" t="s">
        <v>175</v>
      </c>
      <c r="E131" s="347">
        <v>6</v>
      </c>
      <c r="F131" s="408" t="s">
        <v>1828</v>
      </c>
      <c r="G131" s="251"/>
    </row>
    <row r="132" spans="1:7" s="41" customFormat="1" ht="31.5">
      <c r="A132" s="353" t="s">
        <v>721</v>
      </c>
      <c r="B132" s="351"/>
      <c r="C132" s="342"/>
      <c r="D132" s="343"/>
      <c r="E132" s="342"/>
      <c r="F132" s="405"/>
      <c r="G132" s="244"/>
    </row>
    <row r="133" spans="1:7" s="41" customFormat="1" ht="22.5">
      <c r="A133" s="341" t="s">
        <v>1499</v>
      </c>
      <c r="B133" s="342" t="s">
        <v>705</v>
      </c>
      <c r="C133" s="342">
        <v>2018</v>
      </c>
      <c r="D133" s="343" t="s">
        <v>175</v>
      </c>
      <c r="E133" s="342">
        <v>12</v>
      </c>
      <c r="F133" s="405">
        <v>295</v>
      </c>
      <c r="G133" s="252"/>
    </row>
    <row r="134" spans="1:7" s="41" customFormat="1" ht="31.5">
      <c r="A134" s="353" t="s">
        <v>722</v>
      </c>
      <c r="B134" s="342"/>
      <c r="C134" s="342"/>
      <c r="D134" s="343"/>
      <c r="E134" s="342"/>
      <c r="F134" s="405"/>
      <c r="G134" s="244"/>
    </row>
    <row r="135" spans="1:7" s="41" customFormat="1" ht="22.5">
      <c r="A135" s="346" t="s">
        <v>1500</v>
      </c>
      <c r="B135" s="366" t="s">
        <v>723</v>
      </c>
      <c r="C135" s="347">
        <v>2006</v>
      </c>
      <c r="D135" s="348" t="s">
        <v>175</v>
      </c>
      <c r="E135" s="347">
        <v>12</v>
      </c>
      <c r="F135" s="408" t="s">
        <v>1828</v>
      </c>
      <c r="G135" s="251"/>
    </row>
    <row r="136" spans="1:7" s="41" customFormat="1" ht="31.5">
      <c r="A136" s="353" t="s">
        <v>621</v>
      </c>
      <c r="B136" s="351"/>
      <c r="C136" s="342"/>
      <c r="D136" s="343"/>
      <c r="E136" s="342"/>
      <c r="F136" s="405"/>
      <c r="G136" s="244"/>
    </row>
    <row r="137" spans="1:7" s="41" customFormat="1" ht="22.5">
      <c r="A137" s="341" t="s">
        <v>1501</v>
      </c>
      <c r="B137" s="345" t="s">
        <v>724</v>
      </c>
      <c r="C137" s="342">
        <v>2018</v>
      </c>
      <c r="D137" s="343" t="s">
        <v>175</v>
      </c>
      <c r="E137" s="342">
        <v>6</v>
      </c>
      <c r="F137" s="405">
        <v>90</v>
      </c>
      <c r="G137" s="252"/>
    </row>
    <row r="138" spans="1:7" s="41" customFormat="1" ht="31.5">
      <c r="A138" s="336" t="s">
        <v>622</v>
      </c>
      <c r="B138" s="337"/>
      <c r="C138" s="340"/>
      <c r="D138" s="339"/>
      <c r="E138" s="340"/>
      <c r="F138" s="405"/>
      <c r="G138" s="244"/>
    </row>
    <row r="139" spans="1:7" s="41" customFormat="1" ht="22.5">
      <c r="A139" s="355" t="s">
        <v>1502</v>
      </c>
      <c r="B139" s="345" t="s">
        <v>705</v>
      </c>
      <c r="C139" s="342">
        <v>2018</v>
      </c>
      <c r="D139" s="343" t="str">
        <f>$D$374</f>
        <v>75cl</v>
      </c>
      <c r="E139" s="342">
        <v>6</v>
      </c>
      <c r="F139" s="405">
        <v>75</v>
      </c>
      <c r="G139" s="251"/>
    </row>
    <row r="140" spans="1:7" s="41" customFormat="1" ht="31.5">
      <c r="A140" s="336" t="s">
        <v>300</v>
      </c>
      <c r="B140" s="337"/>
      <c r="C140" s="340"/>
      <c r="D140" s="339"/>
      <c r="E140" s="340"/>
      <c r="F140" s="405"/>
      <c r="G140" s="251"/>
    </row>
    <row r="141" spans="1:7" s="41" customFormat="1" ht="22.5">
      <c r="A141" s="367" t="s">
        <v>1503</v>
      </c>
      <c r="B141" s="340" t="s">
        <v>723</v>
      </c>
      <c r="C141" s="340">
        <v>2006</v>
      </c>
      <c r="D141" s="339" t="s">
        <v>175</v>
      </c>
      <c r="E141" s="340">
        <v>6</v>
      </c>
      <c r="F141" s="405">
        <v>750</v>
      </c>
      <c r="G141" s="251"/>
    </row>
    <row r="142" spans="1:7" s="41" customFormat="1" ht="22.5">
      <c r="A142" s="367" t="s">
        <v>1503</v>
      </c>
      <c r="B142" s="340" t="s">
        <v>723</v>
      </c>
      <c r="C142" s="340">
        <v>2014</v>
      </c>
      <c r="D142" s="339" t="s">
        <v>175</v>
      </c>
      <c r="E142" s="342">
        <v>6</v>
      </c>
      <c r="F142" s="405">
        <v>750</v>
      </c>
      <c r="G142" s="251"/>
    </row>
    <row r="143" spans="1:7" s="41" customFormat="1" ht="22.5">
      <c r="A143" s="367" t="s">
        <v>1503</v>
      </c>
      <c r="B143" s="340" t="s">
        <v>723</v>
      </c>
      <c r="C143" s="340">
        <v>2015</v>
      </c>
      <c r="D143" s="339" t="s">
        <v>175</v>
      </c>
      <c r="E143" s="342">
        <v>6</v>
      </c>
      <c r="F143" s="405">
        <v>950</v>
      </c>
      <c r="G143" s="251"/>
    </row>
    <row r="144" spans="1:7" s="41" customFormat="1" ht="22.5">
      <c r="A144" s="367" t="s">
        <v>1503</v>
      </c>
      <c r="B144" s="340" t="s">
        <v>723</v>
      </c>
      <c r="C144" s="340">
        <v>2017</v>
      </c>
      <c r="D144" s="339" t="s">
        <v>175</v>
      </c>
      <c r="E144" s="342">
        <v>6</v>
      </c>
      <c r="F144" s="405">
        <v>750</v>
      </c>
      <c r="G144" s="251"/>
    </row>
    <row r="145" spans="1:7" s="41" customFormat="1" ht="22.5">
      <c r="A145" s="367" t="s">
        <v>1504</v>
      </c>
      <c r="B145" s="340" t="s">
        <v>723</v>
      </c>
      <c r="C145" s="340">
        <v>2017</v>
      </c>
      <c r="D145" s="339" t="s">
        <v>295</v>
      </c>
      <c r="E145" s="342">
        <v>6</v>
      </c>
      <c r="F145" s="405">
        <v>1589</v>
      </c>
      <c r="G145" s="251"/>
    </row>
    <row r="146" spans="1:7" s="41" customFormat="1" ht="22.5">
      <c r="A146" s="367" t="s">
        <v>1505</v>
      </c>
      <c r="B146" s="340" t="s">
        <v>723</v>
      </c>
      <c r="C146" s="340">
        <v>2014</v>
      </c>
      <c r="D146" s="339" t="str">
        <f>$D$374</f>
        <v>75cl</v>
      </c>
      <c r="E146" s="342">
        <v>12</v>
      </c>
      <c r="F146" s="405">
        <v>739</v>
      </c>
      <c r="G146" s="244"/>
    </row>
    <row r="147" spans="1:7" s="41" customFormat="1" ht="31.5">
      <c r="A147" s="336" t="s">
        <v>623</v>
      </c>
      <c r="B147" s="360"/>
      <c r="C147" s="340"/>
      <c r="D147" s="339"/>
      <c r="E147" s="342"/>
      <c r="F147" s="405"/>
      <c r="G147" s="251"/>
    </row>
    <row r="148" spans="1:7" s="41" customFormat="1" ht="22.5">
      <c r="A148" s="341" t="s">
        <v>1506</v>
      </c>
      <c r="B148" s="360" t="s">
        <v>723</v>
      </c>
      <c r="C148" s="342">
        <v>2013</v>
      </c>
      <c r="D148" s="343" t="str">
        <f>$D$374</f>
        <v>75cl</v>
      </c>
      <c r="E148" s="342">
        <v>6</v>
      </c>
      <c r="F148" s="405">
        <v>115</v>
      </c>
      <c r="G148" s="244"/>
    </row>
    <row r="149" spans="1:7" s="41" customFormat="1" ht="31.5">
      <c r="A149" s="336" t="s">
        <v>624</v>
      </c>
      <c r="B149" s="360"/>
      <c r="C149" s="342"/>
      <c r="D149" s="343"/>
      <c r="E149" s="342"/>
      <c r="F149" s="405"/>
      <c r="G149" s="244"/>
    </row>
    <row r="150" spans="1:7" s="41" customFormat="1" ht="22.5">
      <c r="A150" s="346" t="s">
        <v>1507</v>
      </c>
      <c r="B150" s="368" t="s">
        <v>707</v>
      </c>
      <c r="C150" s="347">
        <v>2012</v>
      </c>
      <c r="D150" s="348" t="str">
        <f>$D$374</f>
        <v>75cl</v>
      </c>
      <c r="E150" s="347">
        <v>6</v>
      </c>
      <c r="F150" s="408" t="s">
        <v>1828</v>
      </c>
      <c r="G150" s="244"/>
    </row>
    <row r="151" spans="1:7" s="41" customFormat="1" ht="22.5">
      <c r="A151" s="346" t="s">
        <v>1507</v>
      </c>
      <c r="B151" s="368" t="s">
        <v>707</v>
      </c>
      <c r="C151" s="347">
        <v>2017</v>
      </c>
      <c r="D151" s="348" t="str">
        <f>$D$374</f>
        <v>75cl</v>
      </c>
      <c r="E151" s="347">
        <v>6</v>
      </c>
      <c r="F151" s="408" t="s">
        <v>1828</v>
      </c>
      <c r="G151" s="244"/>
    </row>
    <row r="152" spans="1:7" s="41" customFormat="1" ht="31.5">
      <c r="A152" s="336" t="s">
        <v>301</v>
      </c>
      <c r="B152" s="337"/>
      <c r="C152" s="340"/>
      <c r="D152" s="339"/>
      <c r="E152" s="340"/>
      <c r="F152" s="405"/>
      <c r="G152" s="244"/>
    </row>
    <row r="153" spans="1:7" s="41" customFormat="1" ht="22.5">
      <c r="A153" s="367" t="s">
        <v>1508</v>
      </c>
      <c r="B153" s="340" t="s">
        <v>719</v>
      </c>
      <c r="C153" s="340">
        <v>2013</v>
      </c>
      <c r="D153" s="339" t="s">
        <v>175</v>
      </c>
      <c r="E153" s="340">
        <v>6</v>
      </c>
      <c r="F153" s="405">
        <v>199</v>
      </c>
      <c r="G153" s="251"/>
    </row>
    <row r="154" spans="1:7" s="41" customFormat="1" ht="22.5">
      <c r="A154" s="341" t="s">
        <v>1509</v>
      </c>
      <c r="B154" s="342" t="s">
        <v>707</v>
      </c>
      <c r="C154" s="342">
        <v>2014</v>
      </c>
      <c r="D154" s="343" t="s">
        <v>175</v>
      </c>
      <c r="E154" s="342">
        <v>6</v>
      </c>
      <c r="F154" s="405"/>
      <c r="G154" s="251"/>
    </row>
    <row r="155" spans="1:7" s="41" customFormat="1" ht="22.5">
      <c r="A155" s="341" t="s">
        <v>1509</v>
      </c>
      <c r="B155" s="342" t="s">
        <v>707</v>
      </c>
      <c r="C155" s="342">
        <v>2016</v>
      </c>
      <c r="D155" s="343" t="s">
        <v>175</v>
      </c>
      <c r="E155" s="342">
        <v>6</v>
      </c>
      <c r="F155" s="405">
        <v>645</v>
      </c>
      <c r="G155" s="244"/>
    </row>
    <row r="156" spans="1:7" s="41" customFormat="1" ht="31.5">
      <c r="A156" s="353" t="s">
        <v>625</v>
      </c>
      <c r="B156" s="351"/>
      <c r="C156" s="342"/>
      <c r="D156" s="343"/>
      <c r="E156" s="342"/>
      <c r="F156" s="405"/>
      <c r="G156" s="251"/>
    </row>
    <row r="157" spans="1:7" s="41" customFormat="1" ht="22.5">
      <c r="A157" s="341" t="s">
        <v>1510</v>
      </c>
      <c r="B157" s="342" t="s">
        <v>725</v>
      </c>
      <c r="C157" s="342">
        <v>2019</v>
      </c>
      <c r="D157" s="343" t="s">
        <v>175</v>
      </c>
      <c r="E157" s="342">
        <v>12</v>
      </c>
      <c r="F157" s="405">
        <v>115</v>
      </c>
      <c r="G157" s="244"/>
    </row>
    <row r="158" spans="1:7" s="41" customFormat="1" ht="31.5">
      <c r="A158" s="353" t="s">
        <v>626</v>
      </c>
      <c r="B158" s="356"/>
      <c r="C158" s="342"/>
      <c r="D158" s="343"/>
      <c r="E158" s="342"/>
      <c r="F158" s="405"/>
      <c r="G158" s="251"/>
    </row>
    <row r="159" spans="1:7" s="41" customFormat="1" ht="22.5">
      <c r="A159" s="355" t="s">
        <v>1511</v>
      </c>
      <c r="B159" s="356" t="s">
        <v>723</v>
      </c>
      <c r="C159" s="342">
        <v>2019</v>
      </c>
      <c r="D159" s="343" t="str">
        <f>$D$374</f>
        <v>75cl</v>
      </c>
      <c r="E159" s="342">
        <v>12</v>
      </c>
      <c r="F159" s="405">
        <v>96</v>
      </c>
      <c r="G159" s="251"/>
    </row>
    <row r="160" spans="1:7" s="41" customFormat="1" ht="22.5">
      <c r="A160" s="355" t="s">
        <v>1512</v>
      </c>
      <c r="B160" s="356" t="s">
        <v>705</v>
      </c>
      <c r="C160" s="342">
        <v>2016</v>
      </c>
      <c r="D160" s="343" t="str">
        <f>$D$374</f>
        <v>75cl</v>
      </c>
      <c r="E160" s="342">
        <v>6</v>
      </c>
      <c r="F160" s="405">
        <v>255</v>
      </c>
      <c r="G160" s="251"/>
    </row>
    <row r="161" spans="1:7" s="41" customFormat="1" ht="22.5">
      <c r="A161" s="355" t="s">
        <v>1513</v>
      </c>
      <c r="B161" s="362" t="s">
        <v>1514</v>
      </c>
      <c r="C161" s="342">
        <v>2017</v>
      </c>
      <c r="D161" s="343" t="str">
        <f>$D$382</f>
        <v>75cl</v>
      </c>
      <c r="E161" s="342">
        <v>6</v>
      </c>
      <c r="F161" s="405">
        <v>455</v>
      </c>
      <c r="G161" s="251"/>
    </row>
    <row r="162" spans="1:7" s="41" customFormat="1" ht="22.5">
      <c r="A162" s="355" t="s">
        <v>1515</v>
      </c>
      <c r="B162" s="362" t="s">
        <v>710</v>
      </c>
      <c r="C162" s="342">
        <v>2017</v>
      </c>
      <c r="D162" s="343" t="s">
        <v>175</v>
      </c>
      <c r="E162" s="342">
        <v>6</v>
      </c>
      <c r="F162" s="405">
        <v>1250</v>
      </c>
      <c r="G162" s="244"/>
    </row>
    <row r="163" spans="1:7" s="41" customFormat="1" ht="31.5">
      <c r="A163" s="353" t="s">
        <v>302</v>
      </c>
      <c r="B163" s="351"/>
      <c r="C163" s="342"/>
      <c r="D163" s="343"/>
      <c r="E163" s="342"/>
      <c r="F163" s="405"/>
      <c r="G163" s="251"/>
    </row>
    <row r="164" spans="1:7" s="41" customFormat="1" ht="22.5">
      <c r="A164" s="367" t="s">
        <v>1516</v>
      </c>
      <c r="B164" s="340" t="s">
        <v>726</v>
      </c>
      <c r="C164" s="340">
        <v>2015</v>
      </c>
      <c r="D164" s="339" t="s">
        <v>175</v>
      </c>
      <c r="E164" s="342">
        <v>12</v>
      </c>
      <c r="F164" s="405">
        <v>75</v>
      </c>
      <c r="G164" s="251"/>
    </row>
    <row r="165" spans="1:7" s="41" customFormat="1" ht="22.5">
      <c r="A165" s="341" t="s">
        <v>1517</v>
      </c>
      <c r="B165" s="342" t="s">
        <v>726</v>
      </c>
      <c r="C165" s="342">
        <v>2015</v>
      </c>
      <c r="D165" s="343" t="s">
        <v>295</v>
      </c>
      <c r="E165" s="342">
        <v>6</v>
      </c>
      <c r="F165" s="405">
        <v>185</v>
      </c>
      <c r="G165" s="244"/>
    </row>
    <row r="166" spans="1:7" s="41" customFormat="1" ht="31.5">
      <c r="A166" s="353" t="s">
        <v>627</v>
      </c>
      <c r="B166" s="351"/>
      <c r="C166" s="342"/>
      <c r="D166" s="343"/>
      <c r="E166" s="342"/>
      <c r="F166" s="405"/>
      <c r="G166" s="251"/>
    </row>
    <row r="167" spans="1:7" s="41" customFormat="1" ht="22.5">
      <c r="A167" s="346" t="s">
        <v>1518</v>
      </c>
      <c r="B167" s="347" t="s">
        <v>696</v>
      </c>
      <c r="C167" s="347">
        <v>2020</v>
      </c>
      <c r="D167" s="348" t="str">
        <f>$D$374</f>
        <v>75cl</v>
      </c>
      <c r="E167" s="347">
        <v>6</v>
      </c>
      <c r="F167" s="407" t="s">
        <v>1828</v>
      </c>
      <c r="G167" s="244"/>
    </row>
    <row r="168" spans="1:7" s="41" customFormat="1" ht="22.5">
      <c r="A168" s="346" t="s">
        <v>1519</v>
      </c>
      <c r="B168" s="347" t="s">
        <v>696</v>
      </c>
      <c r="C168" s="347">
        <v>2018</v>
      </c>
      <c r="D168" s="348" t="s">
        <v>295</v>
      </c>
      <c r="E168" s="347">
        <v>3</v>
      </c>
      <c r="F168" s="407" t="s">
        <v>1828</v>
      </c>
      <c r="G168" s="244"/>
    </row>
    <row r="169" spans="1:7" s="41" customFormat="1" ht="31.5">
      <c r="A169" s="353" t="s">
        <v>727</v>
      </c>
      <c r="B169" s="342"/>
      <c r="C169" s="369"/>
      <c r="D169" s="343"/>
      <c r="E169" s="342"/>
      <c r="F169" s="405"/>
      <c r="G169" s="251"/>
    </row>
    <row r="170" spans="1:7" s="41" customFormat="1" ht="22.5">
      <c r="A170" s="341" t="s">
        <v>1520</v>
      </c>
      <c r="B170" s="342" t="s">
        <v>728</v>
      </c>
      <c r="C170" s="342">
        <v>2020</v>
      </c>
      <c r="D170" s="343" t="s">
        <v>175</v>
      </c>
      <c r="E170" s="342">
        <v>1</v>
      </c>
      <c r="F170" s="405">
        <v>1435</v>
      </c>
      <c r="G170" s="244"/>
    </row>
    <row r="171" spans="1:7" s="41" customFormat="1" ht="22.5">
      <c r="A171" s="341" t="s">
        <v>1521</v>
      </c>
      <c r="B171" s="342" t="s">
        <v>691</v>
      </c>
      <c r="C171" s="342">
        <v>2015</v>
      </c>
      <c r="D171" s="343" t="s">
        <v>175</v>
      </c>
      <c r="E171" s="342">
        <v>1</v>
      </c>
      <c r="F171" s="405">
        <v>290</v>
      </c>
      <c r="G171" s="251"/>
    </row>
    <row r="172" spans="1:7" s="41" customFormat="1" ht="22.5">
      <c r="A172" s="341" t="s">
        <v>1522</v>
      </c>
      <c r="B172" s="342" t="s">
        <v>728</v>
      </c>
      <c r="C172" s="342">
        <v>2015</v>
      </c>
      <c r="D172" s="343" t="s">
        <v>175</v>
      </c>
      <c r="E172" s="342">
        <v>1</v>
      </c>
      <c r="F172" s="405">
        <v>895</v>
      </c>
      <c r="G172" s="251"/>
    </row>
    <row r="173" spans="1:7" s="41" customFormat="1" ht="22.5">
      <c r="A173" s="341" t="s">
        <v>1523</v>
      </c>
      <c r="B173" s="342" t="s">
        <v>728</v>
      </c>
      <c r="C173" s="342">
        <v>2019</v>
      </c>
      <c r="D173" s="343" t="s">
        <v>175</v>
      </c>
      <c r="E173" s="342">
        <v>1</v>
      </c>
      <c r="F173" s="405">
        <v>510</v>
      </c>
      <c r="G173" s="251"/>
    </row>
    <row r="174" spans="1:7" s="41" customFormat="1" ht="22.5">
      <c r="A174" s="341" t="s">
        <v>1524</v>
      </c>
      <c r="B174" s="342" t="s">
        <v>728</v>
      </c>
      <c r="C174" s="342">
        <v>2020</v>
      </c>
      <c r="D174" s="343" t="s">
        <v>1525</v>
      </c>
      <c r="E174" s="342">
        <v>1</v>
      </c>
      <c r="F174" s="405">
        <v>1200</v>
      </c>
      <c r="G174" s="251"/>
    </row>
    <row r="175" spans="1:7" s="41" customFormat="1" ht="31.5">
      <c r="A175" s="353" t="s">
        <v>1012</v>
      </c>
      <c r="B175" s="342"/>
      <c r="C175" s="369"/>
      <c r="D175" s="343"/>
      <c r="E175" s="342"/>
      <c r="F175" s="405"/>
      <c r="G175" s="251"/>
    </row>
    <row r="176" spans="1:7" s="41" customFormat="1" ht="22.5">
      <c r="A176" s="361" t="s">
        <v>1526</v>
      </c>
      <c r="B176" s="344" t="s">
        <v>728</v>
      </c>
      <c r="C176" s="342">
        <v>2019</v>
      </c>
      <c r="D176" s="343" t="s">
        <v>175</v>
      </c>
      <c r="E176" s="342">
        <v>1</v>
      </c>
      <c r="F176" s="405">
        <v>1980</v>
      </c>
      <c r="G176" s="251"/>
    </row>
    <row r="177" spans="1:7" s="41" customFormat="1" ht="22.5">
      <c r="A177" s="361" t="s">
        <v>1527</v>
      </c>
      <c r="B177" s="344" t="s">
        <v>691</v>
      </c>
      <c r="C177" s="342">
        <v>2020</v>
      </c>
      <c r="D177" s="343" t="s">
        <v>175</v>
      </c>
      <c r="E177" s="342">
        <v>1</v>
      </c>
      <c r="F177" s="405">
        <v>1200</v>
      </c>
      <c r="G177" s="244"/>
    </row>
    <row r="178" spans="1:7" s="41" customFormat="1" ht="22.5">
      <c r="A178" s="341" t="s">
        <v>1528</v>
      </c>
      <c r="B178" s="344" t="s">
        <v>728</v>
      </c>
      <c r="C178" s="342">
        <v>2020</v>
      </c>
      <c r="D178" s="343" t="s">
        <v>175</v>
      </c>
      <c r="E178" s="342">
        <v>1</v>
      </c>
      <c r="F178" s="405">
        <v>890</v>
      </c>
      <c r="G178" s="251"/>
    </row>
    <row r="179" spans="1:7" s="41" customFormat="1" ht="22.5">
      <c r="A179" s="341" t="s">
        <v>1529</v>
      </c>
      <c r="B179" s="344" t="s">
        <v>691</v>
      </c>
      <c r="C179" s="342">
        <v>2019</v>
      </c>
      <c r="D179" s="343" t="s">
        <v>175</v>
      </c>
      <c r="E179" s="342">
        <v>1</v>
      </c>
      <c r="F179" s="405">
        <v>310</v>
      </c>
      <c r="G179" s="251"/>
    </row>
    <row r="180" spans="1:7" s="41" customFormat="1" ht="22.5">
      <c r="A180" s="341" t="s">
        <v>1530</v>
      </c>
      <c r="B180" s="344" t="s">
        <v>728</v>
      </c>
      <c r="C180" s="342">
        <v>2021</v>
      </c>
      <c r="D180" s="343" t="s">
        <v>175</v>
      </c>
      <c r="E180" s="342">
        <v>1</v>
      </c>
      <c r="F180" s="405">
        <v>190</v>
      </c>
      <c r="G180" s="251"/>
    </row>
    <row r="181" spans="1:7" s="41" customFormat="1" ht="31.5">
      <c r="A181" s="336" t="s">
        <v>303</v>
      </c>
      <c r="B181" s="337"/>
      <c r="C181" s="340"/>
      <c r="D181" s="339"/>
      <c r="E181" s="340"/>
      <c r="F181" s="405"/>
      <c r="G181" s="244"/>
    </row>
    <row r="182" spans="1:7" s="41" customFormat="1" ht="22.5">
      <c r="A182" s="346" t="s">
        <v>1531</v>
      </c>
      <c r="B182" s="347" t="s">
        <v>728</v>
      </c>
      <c r="C182" s="347">
        <v>2020</v>
      </c>
      <c r="D182" s="348" t="s">
        <v>175</v>
      </c>
      <c r="E182" s="347">
        <v>6</v>
      </c>
      <c r="F182" s="408" t="s">
        <v>1829</v>
      </c>
      <c r="G182" s="251"/>
    </row>
    <row r="183" spans="1:7" s="41" customFormat="1" ht="22.5">
      <c r="A183" s="370" t="s">
        <v>1532</v>
      </c>
      <c r="B183" s="371" t="s">
        <v>728</v>
      </c>
      <c r="C183" s="371">
        <v>2021</v>
      </c>
      <c r="D183" s="372" t="s">
        <v>175</v>
      </c>
      <c r="E183" s="371">
        <v>6</v>
      </c>
      <c r="F183" s="405">
        <v>225</v>
      </c>
      <c r="G183" s="244"/>
    </row>
    <row r="184" spans="1:7" s="41" customFormat="1" ht="22.5">
      <c r="A184" s="341" t="s">
        <v>1533</v>
      </c>
      <c r="B184" s="342" t="s">
        <v>728</v>
      </c>
      <c r="C184" s="342">
        <v>2021</v>
      </c>
      <c r="D184" s="343" t="s">
        <v>175</v>
      </c>
      <c r="E184" s="342">
        <v>6</v>
      </c>
      <c r="F184" s="405">
        <v>235</v>
      </c>
      <c r="G184" s="251"/>
    </row>
    <row r="185" spans="1:7" s="41" customFormat="1" ht="22.5">
      <c r="A185" s="341" t="s">
        <v>1534</v>
      </c>
      <c r="B185" s="344" t="s">
        <v>1003</v>
      </c>
      <c r="C185" s="342">
        <v>2021</v>
      </c>
      <c r="D185" s="343" t="s">
        <v>175</v>
      </c>
      <c r="E185" s="342">
        <v>6</v>
      </c>
      <c r="F185" s="405">
        <v>69</v>
      </c>
      <c r="G185" s="251"/>
    </row>
    <row r="186" spans="1:7" s="41" customFormat="1" ht="22.5">
      <c r="A186" s="370" t="s">
        <v>1535</v>
      </c>
      <c r="B186" s="373" t="s">
        <v>691</v>
      </c>
      <c r="C186" s="371">
        <v>2021</v>
      </c>
      <c r="D186" s="372" t="s">
        <v>175</v>
      </c>
      <c r="E186" s="371">
        <v>6</v>
      </c>
      <c r="F186" s="405">
        <v>119</v>
      </c>
      <c r="G186" s="251"/>
    </row>
    <row r="187" spans="1:7" s="41" customFormat="1" ht="22.5">
      <c r="A187" s="370" t="s">
        <v>1536</v>
      </c>
      <c r="B187" s="373" t="s">
        <v>691</v>
      </c>
      <c r="C187" s="371">
        <v>2021</v>
      </c>
      <c r="D187" s="372" t="s">
        <v>175</v>
      </c>
      <c r="E187" s="371">
        <v>6</v>
      </c>
      <c r="F187" s="405">
        <v>125</v>
      </c>
      <c r="G187" s="251"/>
    </row>
    <row r="188" spans="1:7" s="41" customFormat="1" ht="22.5">
      <c r="A188" s="341" t="s">
        <v>1537</v>
      </c>
      <c r="B188" s="344" t="s">
        <v>691</v>
      </c>
      <c r="C188" s="342">
        <v>2013</v>
      </c>
      <c r="D188" s="343" t="s">
        <v>175</v>
      </c>
      <c r="E188" s="342">
        <v>6</v>
      </c>
      <c r="F188" s="405">
        <v>125</v>
      </c>
      <c r="G188" s="251"/>
    </row>
    <row r="189" spans="1:7" s="41" customFormat="1" ht="22.5">
      <c r="A189" s="341" t="s">
        <v>1538</v>
      </c>
      <c r="B189" s="344" t="s">
        <v>691</v>
      </c>
      <c r="C189" s="342">
        <v>2021</v>
      </c>
      <c r="D189" s="343" t="s">
        <v>175</v>
      </c>
      <c r="E189" s="342">
        <v>6</v>
      </c>
      <c r="F189" s="405">
        <v>145</v>
      </c>
      <c r="G189" s="251"/>
    </row>
    <row r="190" spans="1:7" s="41" customFormat="1" ht="22.5">
      <c r="A190" s="341" t="s">
        <v>1539</v>
      </c>
      <c r="B190" s="344" t="s">
        <v>691</v>
      </c>
      <c r="C190" s="342">
        <v>2020</v>
      </c>
      <c r="D190" s="343" t="s">
        <v>175</v>
      </c>
      <c r="E190" s="342">
        <v>6</v>
      </c>
      <c r="F190" s="405">
        <v>149</v>
      </c>
      <c r="G190" s="251"/>
    </row>
    <row r="191" spans="1:7" s="41" customFormat="1" ht="22.5">
      <c r="A191" s="341" t="s">
        <v>1540</v>
      </c>
      <c r="B191" s="344" t="s">
        <v>691</v>
      </c>
      <c r="C191" s="342">
        <v>2014</v>
      </c>
      <c r="D191" s="343" t="s">
        <v>175</v>
      </c>
      <c r="E191" s="342">
        <v>6</v>
      </c>
      <c r="F191" s="405">
        <v>176</v>
      </c>
      <c r="G191" s="244"/>
    </row>
    <row r="192" spans="1:7" s="41" customFormat="1" ht="22.5">
      <c r="A192" s="341" t="s">
        <v>1541</v>
      </c>
      <c r="B192" s="344" t="s">
        <v>691</v>
      </c>
      <c r="C192" s="342">
        <v>2015</v>
      </c>
      <c r="D192" s="343" t="s">
        <v>175</v>
      </c>
      <c r="E192" s="342">
        <v>6</v>
      </c>
      <c r="F192" s="405">
        <v>176</v>
      </c>
      <c r="G192" s="251"/>
    </row>
    <row r="193" spans="1:7" s="41" customFormat="1" ht="22.5">
      <c r="A193" s="341" t="s">
        <v>1542</v>
      </c>
      <c r="B193" s="344" t="s">
        <v>691</v>
      </c>
      <c r="C193" s="342">
        <v>2017</v>
      </c>
      <c r="D193" s="343" t="s">
        <v>175</v>
      </c>
      <c r="E193" s="342">
        <v>6</v>
      </c>
      <c r="F193" s="405">
        <v>176</v>
      </c>
      <c r="G193" s="251"/>
    </row>
    <row r="194" spans="1:7" s="41" customFormat="1" ht="22.5">
      <c r="A194" s="341" t="s">
        <v>1543</v>
      </c>
      <c r="B194" s="344" t="s">
        <v>691</v>
      </c>
      <c r="C194" s="342">
        <v>2021</v>
      </c>
      <c r="D194" s="343" t="s">
        <v>175</v>
      </c>
      <c r="E194" s="342">
        <v>6</v>
      </c>
      <c r="F194" s="405">
        <v>176</v>
      </c>
      <c r="G194" s="251"/>
    </row>
    <row r="195" spans="1:7" s="41" customFormat="1" ht="22.5">
      <c r="A195" s="341" t="s">
        <v>1544</v>
      </c>
      <c r="B195" s="344" t="s">
        <v>691</v>
      </c>
      <c r="C195" s="342">
        <v>2020</v>
      </c>
      <c r="D195" s="343" t="s">
        <v>175</v>
      </c>
      <c r="E195" s="342">
        <v>6</v>
      </c>
      <c r="F195" s="405">
        <v>255</v>
      </c>
      <c r="G195" s="251"/>
    </row>
    <row r="196" spans="1:7" s="41" customFormat="1" ht="22.5">
      <c r="A196" s="374" t="s">
        <v>1545</v>
      </c>
      <c r="B196" s="344" t="s">
        <v>691</v>
      </c>
      <c r="C196" s="375">
        <v>2020</v>
      </c>
      <c r="D196" s="376" t="s">
        <v>175</v>
      </c>
      <c r="E196" s="375">
        <v>6</v>
      </c>
      <c r="F196" s="405">
        <v>245</v>
      </c>
      <c r="G196" s="251"/>
    </row>
    <row r="197" spans="1:7" s="41" customFormat="1" ht="22.5">
      <c r="A197" s="341" t="s">
        <v>1546</v>
      </c>
      <c r="B197" s="344" t="s">
        <v>728</v>
      </c>
      <c r="C197" s="340">
        <v>2019</v>
      </c>
      <c r="D197" s="376" t="s">
        <v>175</v>
      </c>
      <c r="E197" s="375">
        <v>6</v>
      </c>
      <c r="F197" s="405">
        <v>665</v>
      </c>
      <c r="G197" s="251"/>
    </row>
    <row r="198" spans="1:7" s="41" customFormat="1" ht="22.5">
      <c r="A198" s="341" t="s">
        <v>1547</v>
      </c>
      <c r="B198" s="344" t="s">
        <v>728</v>
      </c>
      <c r="C198" s="340">
        <v>2020</v>
      </c>
      <c r="D198" s="376" t="s">
        <v>175</v>
      </c>
      <c r="E198" s="375">
        <v>6</v>
      </c>
      <c r="F198" s="405">
        <v>665</v>
      </c>
      <c r="G198" s="251"/>
    </row>
    <row r="199" spans="1:7" s="41" customFormat="1" ht="22.5">
      <c r="A199" s="350" t="s">
        <v>1548</v>
      </c>
      <c r="B199" s="351"/>
      <c r="C199" s="342"/>
      <c r="D199" s="343"/>
      <c r="E199" s="342"/>
      <c r="F199" s="405"/>
      <c r="G199" s="251"/>
    </row>
    <row r="200" spans="1:7" s="41" customFormat="1" ht="22.5">
      <c r="A200" s="361" t="s">
        <v>1549</v>
      </c>
      <c r="B200" s="342" t="s">
        <v>691</v>
      </c>
      <c r="C200" s="342">
        <v>2017</v>
      </c>
      <c r="D200" s="343" t="str">
        <f>$D$374</f>
        <v>75cl</v>
      </c>
      <c r="E200" s="342">
        <v>12</v>
      </c>
      <c r="F200" s="405">
        <v>119</v>
      </c>
      <c r="G200" s="251"/>
    </row>
    <row r="201" spans="1:7" s="41" customFormat="1" ht="22.5">
      <c r="A201" s="361" t="s">
        <v>1550</v>
      </c>
      <c r="B201" s="342" t="s">
        <v>691</v>
      </c>
      <c r="C201" s="342">
        <v>2017</v>
      </c>
      <c r="D201" s="343" t="s">
        <v>295</v>
      </c>
      <c r="E201" s="342">
        <v>1</v>
      </c>
      <c r="F201" s="405">
        <v>275</v>
      </c>
      <c r="G201" s="251"/>
    </row>
    <row r="202" spans="1:7" s="41" customFormat="1" ht="22.5">
      <c r="A202" s="361" t="s">
        <v>1551</v>
      </c>
      <c r="B202" s="342" t="s">
        <v>691</v>
      </c>
      <c r="C202" s="342">
        <v>2017</v>
      </c>
      <c r="D202" s="343" t="str">
        <f>$D$374</f>
        <v>75cl</v>
      </c>
      <c r="E202" s="342">
        <v>12</v>
      </c>
      <c r="F202" s="405">
        <v>195</v>
      </c>
      <c r="G202" s="251"/>
    </row>
    <row r="203" spans="1:7" s="41" customFormat="1" ht="22.5">
      <c r="A203" s="361" t="s">
        <v>1552</v>
      </c>
      <c r="B203" s="342" t="s">
        <v>691</v>
      </c>
      <c r="C203" s="342">
        <v>2015</v>
      </c>
      <c r="D203" s="343" t="str">
        <f>$D$374</f>
        <v>75cl</v>
      </c>
      <c r="E203" s="342">
        <v>12</v>
      </c>
      <c r="F203" s="405">
        <v>215</v>
      </c>
      <c r="G203" s="251"/>
    </row>
    <row r="204" spans="1:7" s="41" customFormat="1" ht="22.5">
      <c r="A204" s="361" t="s">
        <v>1553</v>
      </c>
      <c r="B204" s="342" t="s">
        <v>691</v>
      </c>
      <c r="C204" s="342">
        <v>2015</v>
      </c>
      <c r="D204" s="343" t="s">
        <v>295</v>
      </c>
      <c r="E204" s="342">
        <v>1</v>
      </c>
      <c r="F204" s="405">
        <v>425</v>
      </c>
      <c r="G204" s="244"/>
    </row>
    <row r="205" spans="1:7" s="41" customFormat="1" ht="22.5">
      <c r="A205" s="361" t="s">
        <v>1554</v>
      </c>
      <c r="B205" s="342" t="s">
        <v>691</v>
      </c>
      <c r="C205" s="342">
        <v>2013</v>
      </c>
      <c r="D205" s="343" t="str">
        <f>$D$374</f>
        <v>75cl</v>
      </c>
      <c r="E205" s="342">
        <v>12</v>
      </c>
      <c r="F205" s="405">
        <v>345</v>
      </c>
      <c r="G205" s="244"/>
    </row>
    <row r="206" spans="1:7" s="41" customFormat="1" ht="22.5">
      <c r="A206" s="361" t="s">
        <v>1555</v>
      </c>
      <c r="B206" s="342" t="s">
        <v>691</v>
      </c>
      <c r="C206" s="342">
        <v>2014</v>
      </c>
      <c r="D206" s="343" t="s">
        <v>295</v>
      </c>
      <c r="E206" s="342">
        <v>1</v>
      </c>
      <c r="F206" s="405">
        <v>650</v>
      </c>
      <c r="G206" s="251"/>
    </row>
    <row r="207" spans="1:7" s="41" customFormat="1" ht="22.5">
      <c r="A207" s="350" t="s">
        <v>1556</v>
      </c>
      <c r="B207" s="344"/>
      <c r="C207" s="342"/>
      <c r="D207" s="343"/>
      <c r="E207" s="342"/>
      <c r="F207" s="405"/>
      <c r="G207" s="251"/>
    </row>
    <row r="208" spans="1:7" s="41" customFormat="1" ht="22.5">
      <c r="A208" s="361" t="s">
        <v>1557</v>
      </c>
      <c r="B208" s="344" t="s">
        <v>728</v>
      </c>
      <c r="C208" s="342">
        <v>2020</v>
      </c>
      <c r="D208" s="343" t="s">
        <v>175</v>
      </c>
      <c r="E208" s="342">
        <v>6</v>
      </c>
      <c r="F208" s="405">
        <v>1980</v>
      </c>
      <c r="G208" s="251"/>
    </row>
    <row r="209" spans="1:7" s="41" customFormat="1" ht="22.5">
      <c r="A209" s="361" t="s">
        <v>1558</v>
      </c>
      <c r="B209" s="344" t="s">
        <v>728</v>
      </c>
      <c r="C209" s="342">
        <v>2020</v>
      </c>
      <c r="D209" s="343" t="s">
        <v>175</v>
      </c>
      <c r="E209" s="342">
        <v>6</v>
      </c>
      <c r="F209" s="405">
        <v>255</v>
      </c>
      <c r="G209" s="251"/>
    </row>
    <row r="210" spans="1:7" s="41" customFormat="1" ht="22.5">
      <c r="A210" s="350" t="s">
        <v>1559</v>
      </c>
      <c r="B210" s="344"/>
      <c r="C210" s="342"/>
      <c r="D210" s="343"/>
      <c r="E210" s="342"/>
      <c r="F210" s="405"/>
      <c r="G210" s="244"/>
    </row>
    <row r="211" spans="1:7" s="41" customFormat="1" ht="22.5">
      <c r="A211" s="361" t="s">
        <v>1560</v>
      </c>
      <c r="B211" s="344" t="s">
        <v>728</v>
      </c>
      <c r="C211" s="342">
        <v>2019</v>
      </c>
      <c r="D211" s="343" t="s">
        <v>175</v>
      </c>
      <c r="E211" s="342">
        <v>6</v>
      </c>
      <c r="F211" s="405"/>
      <c r="G211" s="251"/>
    </row>
    <row r="212" spans="1:7" s="41" customFormat="1" ht="22.5">
      <c r="A212" s="350" t="s">
        <v>1561</v>
      </c>
      <c r="B212" s="344"/>
      <c r="C212" s="342"/>
      <c r="D212" s="343"/>
      <c r="E212" s="342"/>
      <c r="F212" s="405"/>
      <c r="G212" s="251"/>
    </row>
    <row r="213" spans="1:7" s="41" customFormat="1" ht="22.5">
      <c r="A213" s="361" t="s">
        <v>1562</v>
      </c>
      <c r="B213" s="344" t="s">
        <v>728</v>
      </c>
      <c r="C213" s="342">
        <v>2017</v>
      </c>
      <c r="D213" s="343" t="s">
        <v>175</v>
      </c>
      <c r="E213" s="342">
        <v>6</v>
      </c>
      <c r="F213" s="405">
        <v>315</v>
      </c>
      <c r="G213" s="244"/>
    </row>
    <row r="214" spans="1:7" s="41" customFormat="1" ht="22.5">
      <c r="A214" s="350" t="s">
        <v>1563</v>
      </c>
      <c r="B214" s="344"/>
      <c r="C214" s="342"/>
      <c r="D214" s="343"/>
      <c r="E214" s="342"/>
      <c r="F214" s="405"/>
      <c r="G214" s="244"/>
    </row>
    <row r="215" spans="1:7" s="41" customFormat="1" ht="22.5">
      <c r="A215" s="377" t="s">
        <v>1564</v>
      </c>
      <c r="B215" s="373" t="s">
        <v>728</v>
      </c>
      <c r="C215" s="371">
        <v>2018</v>
      </c>
      <c r="D215" s="372" t="s">
        <v>1565</v>
      </c>
      <c r="E215" s="371">
        <v>6</v>
      </c>
      <c r="F215" s="405">
        <v>75</v>
      </c>
      <c r="G215" s="251"/>
    </row>
    <row r="216" spans="1:7" s="41" customFormat="1" ht="36">
      <c r="A216" s="361" t="s">
        <v>1566</v>
      </c>
      <c r="B216" s="344" t="s">
        <v>691</v>
      </c>
      <c r="C216" s="342">
        <v>2020</v>
      </c>
      <c r="D216" s="343" t="s">
        <v>175</v>
      </c>
      <c r="E216" s="342">
        <v>6</v>
      </c>
      <c r="F216" s="405">
        <v>395</v>
      </c>
      <c r="G216" s="244"/>
    </row>
    <row r="217" spans="1:7" s="41" customFormat="1" ht="22.5">
      <c r="A217" s="350" t="s">
        <v>1567</v>
      </c>
      <c r="B217" s="344"/>
      <c r="C217" s="342"/>
      <c r="D217" s="343"/>
      <c r="E217" s="342"/>
      <c r="F217" s="405"/>
      <c r="G217" s="244"/>
    </row>
    <row r="218" spans="1:7" s="41" customFormat="1" ht="22.5">
      <c r="A218" s="377" t="s">
        <v>1568</v>
      </c>
      <c r="B218" s="373" t="s">
        <v>728</v>
      </c>
      <c r="C218" s="371">
        <v>2020</v>
      </c>
      <c r="D218" s="372" t="s">
        <v>175</v>
      </c>
      <c r="E218" s="371">
        <v>6</v>
      </c>
      <c r="F218" s="405">
        <v>185</v>
      </c>
      <c r="G218" s="251"/>
    </row>
    <row r="219" spans="1:7" s="41" customFormat="1" ht="22.5">
      <c r="A219" s="377" t="s">
        <v>1569</v>
      </c>
      <c r="B219" s="373" t="s">
        <v>691</v>
      </c>
      <c r="C219" s="371">
        <v>2019</v>
      </c>
      <c r="D219" s="372" t="s">
        <v>175</v>
      </c>
      <c r="E219" s="371">
        <v>6</v>
      </c>
      <c r="F219" s="405">
        <v>145</v>
      </c>
      <c r="G219" s="244"/>
    </row>
    <row r="220" spans="1:7" s="41" customFormat="1" ht="22.5">
      <c r="A220" s="377" t="s">
        <v>1570</v>
      </c>
      <c r="B220" s="373" t="s">
        <v>691</v>
      </c>
      <c r="C220" s="371">
        <v>2019</v>
      </c>
      <c r="D220" s="372" t="s">
        <v>175</v>
      </c>
      <c r="E220" s="371">
        <v>6</v>
      </c>
      <c r="F220" s="405">
        <v>189</v>
      </c>
      <c r="G220" s="251"/>
    </row>
    <row r="221" spans="1:7" s="41" customFormat="1" ht="22.5">
      <c r="A221" s="350" t="s">
        <v>1571</v>
      </c>
      <c r="B221" s="344"/>
      <c r="C221" s="342"/>
      <c r="D221" s="343"/>
      <c r="E221" s="342"/>
      <c r="F221" s="405"/>
      <c r="G221" s="244"/>
    </row>
    <row r="222" spans="1:7" s="41" customFormat="1" ht="22.5">
      <c r="A222" s="361" t="s">
        <v>1572</v>
      </c>
      <c r="B222" s="344" t="s">
        <v>728</v>
      </c>
      <c r="C222" s="342">
        <v>2018</v>
      </c>
      <c r="D222" s="343" t="s">
        <v>175</v>
      </c>
      <c r="E222" s="342">
        <v>6</v>
      </c>
      <c r="F222" s="405">
        <v>595</v>
      </c>
      <c r="G222" s="251"/>
    </row>
    <row r="223" spans="1:7" s="41" customFormat="1" ht="22.5">
      <c r="A223" s="350" t="s">
        <v>1573</v>
      </c>
      <c r="B223" s="344"/>
      <c r="C223" s="342"/>
      <c r="D223" s="343"/>
      <c r="E223" s="342"/>
      <c r="F223" s="405"/>
      <c r="G223" s="251"/>
    </row>
    <row r="224" spans="1:7" s="41" customFormat="1" ht="22.5">
      <c r="A224" s="361" t="s">
        <v>1574</v>
      </c>
      <c r="B224" s="344" t="s">
        <v>728</v>
      </c>
      <c r="C224" s="342">
        <v>2018</v>
      </c>
      <c r="D224" s="343" t="s">
        <v>175</v>
      </c>
      <c r="E224" s="342">
        <v>6</v>
      </c>
      <c r="F224" s="405">
        <v>595</v>
      </c>
      <c r="G224" s="244"/>
    </row>
    <row r="225" spans="1:7" s="41" customFormat="1" ht="22.5">
      <c r="A225" s="378" t="s">
        <v>1575</v>
      </c>
      <c r="B225" s="337"/>
      <c r="C225" s="340"/>
      <c r="D225" s="339"/>
      <c r="E225" s="340"/>
      <c r="F225" s="405"/>
      <c r="G225" s="251"/>
    </row>
    <row r="226" spans="1:7" s="41" customFormat="1" ht="36">
      <c r="A226" s="361" t="s">
        <v>1576</v>
      </c>
      <c r="B226" s="342" t="s">
        <v>728</v>
      </c>
      <c r="C226" s="342">
        <v>2022</v>
      </c>
      <c r="D226" s="343" t="str">
        <f>$D$374</f>
        <v>75cl</v>
      </c>
      <c r="E226" s="342">
        <v>6</v>
      </c>
      <c r="F226" s="405"/>
      <c r="G226" s="244"/>
    </row>
    <row r="227" spans="1:7" s="41" customFormat="1" ht="22.5">
      <c r="A227" s="361" t="s">
        <v>1577</v>
      </c>
      <c r="B227" s="342" t="s">
        <v>728</v>
      </c>
      <c r="C227" s="342">
        <v>2022</v>
      </c>
      <c r="D227" s="343" t="str">
        <f>$D$374</f>
        <v>75cl</v>
      </c>
      <c r="E227" s="342">
        <v>6</v>
      </c>
      <c r="F227" s="405">
        <v>65</v>
      </c>
      <c r="G227" s="251"/>
    </row>
    <row r="228" spans="1:7" s="41" customFormat="1" ht="22.5">
      <c r="A228" s="361" t="s">
        <v>1578</v>
      </c>
      <c r="B228" s="342" t="s">
        <v>728</v>
      </c>
      <c r="C228" s="342">
        <v>2022</v>
      </c>
      <c r="D228" s="343" t="str">
        <f>$D$374</f>
        <v>75cl</v>
      </c>
      <c r="E228" s="342">
        <v>6</v>
      </c>
      <c r="F228" s="405">
        <v>82</v>
      </c>
      <c r="G228" s="251"/>
    </row>
    <row r="229" spans="1:7" s="41" customFormat="1" ht="22.5">
      <c r="A229" s="361" t="s">
        <v>1579</v>
      </c>
      <c r="B229" s="342" t="s">
        <v>728</v>
      </c>
      <c r="C229" s="342">
        <v>2021</v>
      </c>
      <c r="D229" s="343" t="str">
        <f>$D$376</f>
        <v>75cl</v>
      </c>
      <c r="E229" s="342">
        <v>6</v>
      </c>
      <c r="F229" s="405">
        <v>135</v>
      </c>
      <c r="G229" s="251"/>
    </row>
    <row r="230" spans="1:7" s="41" customFormat="1" ht="22.5">
      <c r="A230" s="361" t="s">
        <v>1580</v>
      </c>
      <c r="B230" s="342" t="s">
        <v>728</v>
      </c>
      <c r="C230" s="342">
        <v>2021</v>
      </c>
      <c r="D230" s="343" t="str">
        <f>$D$374</f>
        <v>75cl</v>
      </c>
      <c r="E230" s="342">
        <v>6</v>
      </c>
      <c r="F230" s="405">
        <v>255</v>
      </c>
      <c r="G230" s="251"/>
    </row>
    <row r="231" spans="1:7" s="41" customFormat="1" ht="22.5">
      <c r="A231" s="361" t="s">
        <v>1581</v>
      </c>
      <c r="B231" s="342" t="s">
        <v>728</v>
      </c>
      <c r="C231" s="342">
        <v>2018</v>
      </c>
      <c r="D231" s="343" t="str">
        <f>$D$374</f>
        <v>75cl</v>
      </c>
      <c r="E231" s="342">
        <v>6</v>
      </c>
      <c r="F231" s="405">
        <v>265</v>
      </c>
      <c r="G231" s="244"/>
    </row>
    <row r="232" spans="1:7" s="41" customFormat="1" ht="22.5">
      <c r="A232" s="361" t="s">
        <v>1581</v>
      </c>
      <c r="B232" s="342" t="s">
        <v>728</v>
      </c>
      <c r="C232" s="342">
        <v>2019</v>
      </c>
      <c r="D232" s="343" t="str">
        <f>$D$374</f>
        <v>75cl</v>
      </c>
      <c r="E232" s="342">
        <v>6</v>
      </c>
      <c r="F232" s="405">
        <v>265</v>
      </c>
      <c r="G232" s="251"/>
    </row>
    <row r="233" spans="1:7" s="41" customFormat="1" ht="22.5">
      <c r="A233" s="361" t="s">
        <v>1581</v>
      </c>
      <c r="B233" s="342" t="s">
        <v>728</v>
      </c>
      <c r="C233" s="342">
        <v>2020</v>
      </c>
      <c r="D233" s="343" t="str">
        <f>$D$374</f>
        <v>75cl</v>
      </c>
      <c r="E233" s="342">
        <v>6</v>
      </c>
      <c r="F233" s="405">
        <v>265</v>
      </c>
      <c r="G233" s="251"/>
    </row>
    <row r="234" spans="1:7" s="41" customFormat="1" ht="22.5">
      <c r="A234" s="361" t="s">
        <v>1581</v>
      </c>
      <c r="B234" s="342" t="s">
        <v>728</v>
      </c>
      <c r="C234" s="342">
        <v>2021</v>
      </c>
      <c r="D234" s="343" t="str">
        <f>$D$374</f>
        <v>75cl</v>
      </c>
      <c r="E234" s="342">
        <v>6</v>
      </c>
      <c r="F234" s="405">
        <v>265</v>
      </c>
      <c r="G234" s="251"/>
    </row>
    <row r="235" spans="1:7" s="41" customFormat="1" ht="22.5">
      <c r="A235" s="361" t="s">
        <v>1582</v>
      </c>
      <c r="B235" s="342" t="s">
        <v>728</v>
      </c>
      <c r="C235" s="342">
        <v>2019</v>
      </c>
      <c r="D235" s="343" t="s">
        <v>1496</v>
      </c>
      <c r="E235" s="342">
        <v>6</v>
      </c>
      <c r="F235" s="405">
        <v>305</v>
      </c>
      <c r="G235" s="251"/>
    </row>
    <row r="236" spans="1:7" s="41" customFormat="1" ht="22.5">
      <c r="A236" s="361" t="s">
        <v>1583</v>
      </c>
      <c r="B236" s="342" t="s">
        <v>728</v>
      </c>
      <c r="C236" s="342">
        <v>2020</v>
      </c>
      <c r="D236" s="343" t="s">
        <v>1496</v>
      </c>
      <c r="E236" s="342">
        <v>6</v>
      </c>
      <c r="F236" s="405">
        <v>355</v>
      </c>
      <c r="G236" s="251"/>
    </row>
    <row r="237" spans="1:7" s="41" customFormat="1" ht="31.5">
      <c r="A237" s="353" t="s">
        <v>729</v>
      </c>
      <c r="B237" s="375"/>
      <c r="C237" s="374"/>
      <c r="D237" s="375"/>
      <c r="E237" s="375"/>
      <c r="F237" s="405"/>
      <c r="G237" s="251"/>
    </row>
    <row r="238" spans="1:7" s="41" customFormat="1" ht="22.5">
      <c r="A238" s="379" t="s">
        <v>1584</v>
      </c>
      <c r="B238" s="375" t="s">
        <v>728</v>
      </c>
      <c r="C238" s="380">
        <v>2020</v>
      </c>
      <c r="D238" s="343" t="str">
        <f>$D$374</f>
        <v>75cl</v>
      </c>
      <c r="E238" s="342">
        <v>6</v>
      </c>
      <c r="F238" s="405">
        <v>69</v>
      </c>
      <c r="G238" s="251"/>
    </row>
    <row r="239" spans="1:7" s="41" customFormat="1" ht="22.5">
      <c r="A239" s="381" t="s">
        <v>1585</v>
      </c>
      <c r="B239" s="375" t="s">
        <v>728</v>
      </c>
      <c r="C239" s="380">
        <v>2020</v>
      </c>
      <c r="D239" s="343" t="str">
        <f>$D$374</f>
        <v>75cl</v>
      </c>
      <c r="E239" s="342">
        <v>6</v>
      </c>
      <c r="F239" s="405">
        <v>99</v>
      </c>
      <c r="G239" s="251"/>
    </row>
    <row r="240" spans="1:7" s="41" customFormat="1" ht="22.5">
      <c r="A240" s="381" t="s">
        <v>1586</v>
      </c>
      <c r="B240" s="375" t="s">
        <v>728</v>
      </c>
      <c r="C240" s="380">
        <v>2017</v>
      </c>
      <c r="D240" s="343" t="str">
        <f>$D$374</f>
        <v>75cl</v>
      </c>
      <c r="E240" s="342">
        <v>6</v>
      </c>
      <c r="F240" s="405">
        <v>90</v>
      </c>
      <c r="G240" s="251"/>
    </row>
    <row r="241" spans="1:7" s="41" customFormat="1" ht="22.5">
      <c r="A241" s="381" t="s">
        <v>1587</v>
      </c>
      <c r="B241" s="375" t="s">
        <v>728</v>
      </c>
      <c r="C241" s="380">
        <v>2017</v>
      </c>
      <c r="D241" s="343" t="str">
        <f>$D$374</f>
        <v>75cl</v>
      </c>
      <c r="E241" s="342">
        <v>6</v>
      </c>
      <c r="F241" s="405">
        <v>135</v>
      </c>
      <c r="G241" s="251"/>
    </row>
    <row r="242" spans="1:7" s="41" customFormat="1" ht="22.5">
      <c r="A242" s="381" t="s">
        <v>1588</v>
      </c>
      <c r="B242" s="375" t="s">
        <v>728</v>
      </c>
      <c r="C242" s="342">
        <v>2020</v>
      </c>
      <c r="D242" s="343" t="s">
        <v>175</v>
      </c>
      <c r="E242" s="342">
        <v>6</v>
      </c>
      <c r="F242" s="405">
        <v>175</v>
      </c>
      <c r="G242" s="244"/>
    </row>
    <row r="243" spans="1:7" s="41" customFormat="1" ht="22.5">
      <c r="A243" s="379" t="s">
        <v>1589</v>
      </c>
      <c r="B243" s="375" t="s">
        <v>691</v>
      </c>
      <c r="C243" s="342">
        <v>2019</v>
      </c>
      <c r="D243" s="343" t="str">
        <f t="shared" ref="D243:D248" si="0">$D$374</f>
        <v>75cl</v>
      </c>
      <c r="E243" s="342">
        <v>6</v>
      </c>
      <c r="F243" s="405">
        <v>69</v>
      </c>
      <c r="G243" s="251"/>
    </row>
    <row r="244" spans="1:7" s="41" customFormat="1" ht="22.5">
      <c r="A244" s="381" t="s">
        <v>1590</v>
      </c>
      <c r="B244" s="375" t="s">
        <v>691</v>
      </c>
      <c r="C244" s="380">
        <v>2017</v>
      </c>
      <c r="D244" s="343" t="str">
        <f t="shared" si="0"/>
        <v>75cl</v>
      </c>
      <c r="E244" s="342">
        <v>6</v>
      </c>
      <c r="F244" s="405">
        <v>79</v>
      </c>
      <c r="G244" s="251"/>
    </row>
    <row r="245" spans="1:7" s="41" customFormat="1" ht="22.5">
      <c r="A245" s="381" t="s">
        <v>1591</v>
      </c>
      <c r="B245" s="375" t="s">
        <v>691</v>
      </c>
      <c r="C245" s="380">
        <v>2016</v>
      </c>
      <c r="D245" s="343" t="str">
        <f t="shared" si="0"/>
        <v>75cl</v>
      </c>
      <c r="E245" s="342">
        <v>6</v>
      </c>
      <c r="F245" s="405">
        <v>159</v>
      </c>
      <c r="G245" s="251"/>
    </row>
    <row r="246" spans="1:7" s="41" customFormat="1" ht="22.5">
      <c r="A246" s="381" t="s">
        <v>1592</v>
      </c>
      <c r="B246" s="375" t="s">
        <v>691</v>
      </c>
      <c r="C246" s="380">
        <v>2015</v>
      </c>
      <c r="D246" s="343" t="str">
        <f t="shared" si="0"/>
        <v>75cl</v>
      </c>
      <c r="E246" s="342">
        <v>6</v>
      </c>
      <c r="F246" s="405">
        <v>195</v>
      </c>
      <c r="G246" s="251"/>
    </row>
    <row r="247" spans="1:7" s="41" customFormat="1" ht="22.5">
      <c r="A247" s="381" t="s">
        <v>1593</v>
      </c>
      <c r="B247" s="375" t="s">
        <v>691</v>
      </c>
      <c r="C247" s="342">
        <v>2019</v>
      </c>
      <c r="D247" s="343" t="str">
        <f t="shared" si="0"/>
        <v>75cl</v>
      </c>
      <c r="E247" s="342">
        <v>6</v>
      </c>
      <c r="F247" s="405">
        <v>235</v>
      </c>
      <c r="G247" s="251"/>
    </row>
    <row r="248" spans="1:7" s="41" customFormat="1" ht="22.5">
      <c r="A248" s="381" t="s">
        <v>1593</v>
      </c>
      <c r="B248" s="375" t="s">
        <v>691</v>
      </c>
      <c r="C248" s="342">
        <v>2020</v>
      </c>
      <c r="D248" s="343" t="str">
        <f t="shared" si="0"/>
        <v>75cl</v>
      </c>
      <c r="E248" s="342">
        <v>6</v>
      </c>
      <c r="F248" s="405">
        <v>235</v>
      </c>
      <c r="G248" s="251"/>
    </row>
    <row r="249" spans="1:7" s="41" customFormat="1" ht="22.5">
      <c r="A249" s="378" t="s">
        <v>1594</v>
      </c>
      <c r="B249" s="337"/>
      <c r="C249" s="340"/>
      <c r="D249" s="339"/>
      <c r="E249" s="340"/>
      <c r="F249" s="405"/>
      <c r="G249" s="251"/>
    </row>
    <row r="250" spans="1:7" s="41" customFormat="1" ht="22.5">
      <c r="A250" s="354" t="s">
        <v>1595</v>
      </c>
      <c r="B250" s="349" t="s">
        <v>728</v>
      </c>
      <c r="C250" s="347">
        <v>2020</v>
      </c>
      <c r="D250" s="348" t="str">
        <f t="shared" ref="D250:D263" si="1">$D$374</f>
        <v>75cl</v>
      </c>
      <c r="E250" s="347">
        <v>6</v>
      </c>
      <c r="F250" s="407" t="s">
        <v>1830</v>
      </c>
      <c r="G250" s="251"/>
    </row>
    <row r="251" spans="1:7" s="41" customFormat="1" ht="22.5">
      <c r="A251" s="354" t="s">
        <v>1596</v>
      </c>
      <c r="B251" s="349" t="s">
        <v>728</v>
      </c>
      <c r="C251" s="347">
        <v>2020</v>
      </c>
      <c r="D251" s="348" t="str">
        <f t="shared" si="1"/>
        <v>75cl</v>
      </c>
      <c r="E251" s="347">
        <v>6</v>
      </c>
      <c r="F251" s="407" t="s">
        <v>1830</v>
      </c>
      <c r="G251" s="251"/>
    </row>
    <row r="252" spans="1:7" s="41" customFormat="1" ht="22.5">
      <c r="A252" s="361" t="s">
        <v>1597</v>
      </c>
      <c r="B252" s="345" t="s">
        <v>728</v>
      </c>
      <c r="C252" s="342">
        <v>2018</v>
      </c>
      <c r="D252" s="343" t="str">
        <f t="shared" si="1"/>
        <v>75cl</v>
      </c>
      <c r="E252" s="342">
        <v>6</v>
      </c>
      <c r="F252" s="405">
        <v>195</v>
      </c>
      <c r="G252" s="251"/>
    </row>
    <row r="253" spans="1:7" s="41" customFormat="1" ht="22.5">
      <c r="A253" s="361" t="s">
        <v>1597</v>
      </c>
      <c r="B253" s="345" t="s">
        <v>728</v>
      </c>
      <c r="C253" s="342">
        <v>2021</v>
      </c>
      <c r="D253" s="343" t="str">
        <f t="shared" si="1"/>
        <v>75cl</v>
      </c>
      <c r="E253" s="342">
        <v>6</v>
      </c>
      <c r="F253" s="405">
        <v>195</v>
      </c>
      <c r="G253" s="251"/>
    </row>
    <row r="254" spans="1:7" s="41" customFormat="1" ht="22.5">
      <c r="A254" s="361" t="s">
        <v>1598</v>
      </c>
      <c r="B254" s="345" t="s">
        <v>728</v>
      </c>
      <c r="C254" s="342">
        <v>2020</v>
      </c>
      <c r="D254" s="343" t="str">
        <f t="shared" si="1"/>
        <v>75cl</v>
      </c>
      <c r="E254" s="342">
        <v>6</v>
      </c>
      <c r="F254" s="409">
        <v>295</v>
      </c>
      <c r="G254" s="251"/>
    </row>
    <row r="255" spans="1:7" s="41" customFormat="1" ht="22.5">
      <c r="A255" s="361" t="s">
        <v>1598</v>
      </c>
      <c r="B255" s="345" t="s">
        <v>728</v>
      </c>
      <c r="C255" s="342">
        <v>2021</v>
      </c>
      <c r="D255" s="343" t="str">
        <f t="shared" si="1"/>
        <v>75cl</v>
      </c>
      <c r="E255" s="342">
        <v>6</v>
      </c>
      <c r="F255" s="405">
        <v>295</v>
      </c>
      <c r="G255" s="244"/>
    </row>
    <row r="256" spans="1:7" s="41" customFormat="1" ht="22.5">
      <c r="A256" s="361" t="s">
        <v>1599</v>
      </c>
      <c r="B256" s="345" t="s">
        <v>728</v>
      </c>
      <c r="C256" s="342">
        <v>2020</v>
      </c>
      <c r="D256" s="343" t="str">
        <f t="shared" si="1"/>
        <v>75cl</v>
      </c>
      <c r="E256" s="342">
        <v>6</v>
      </c>
      <c r="F256" s="405">
        <v>295</v>
      </c>
      <c r="G256" s="251"/>
    </row>
    <row r="257" spans="1:7" s="41" customFormat="1" ht="22.5">
      <c r="A257" s="361" t="s">
        <v>1600</v>
      </c>
      <c r="B257" s="345" t="s">
        <v>728</v>
      </c>
      <c r="C257" s="342">
        <v>2021</v>
      </c>
      <c r="D257" s="343" t="str">
        <f t="shared" si="1"/>
        <v>75cl</v>
      </c>
      <c r="E257" s="342">
        <v>6</v>
      </c>
      <c r="F257" s="405">
        <v>795</v>
      </c>
      <c r="G257" s="251"/>
    </row>
    <row r="258" spans="1:7" s="41" customFormat="1" ht="36">
      <c r="A258" s="361" t="s">
        <v>1601</v>
      </c>
      <c r="B258" s="345" t="s">
        <v>728</v>
      </c>
      <c r="C258" s="342">
        <v>2021</v>
      </c>
      <c r="D258" s="343" t="str">
        <f t="shared" si="1"/>
        <v>75cl</v>
      </c>
      <c r="E258" s="342">
        <v>6</v>
      </c>
      <c r="F258" s="405">
        <v>635</v>
      </c>
      <c r="G258" s="251"/>
    </row>
    <row r="259" spans="1:7" s="41" customFormat="1" ht="22.5">
      <c r="A259" s="361" t="s">
        <v>1602</v>
      </c>
      <c r="B259" s="345" t="s">
        <v>728</v>
      </c>
      <c r="C259" s="342">
        <v>2021</v>
      </c>
      <c r="D259" s="343" t="str">
        <f t="shared" si="1"/>
        <v>75cl</v>
      </c>
      <c r="E259" s="342">
        <v>6</v>
      </c>
      <c r="F259" s="405">
        <v>1250</v>
      </c>
      <c r="G259" s="244"/>
    </row>
    <row r="260" spans="1:7" s="41" customFormat="1" ht="22.5">
      <c r="A260" s="361" t="s">
        <v>1603</v>
      </c>
      <c r="B260" s="345" t="s">
        <v>691</v>
      </c>
      <c r="C260" s="342">
        <v>2020</v>
      </c>
      <c r="D260" s="343" t="str">
        <f t="shared" si="1"/>
        <v>75cl</v>
      </c>
      <c r="E260" s="342">
        <v>6</v>
      </c>
      <c r="F260" s="405">
        <v>95</v>
      </c>
      <c r="G260" s="251"/>
    </row>
    <row r="261" spans="1:7" s="41" customFormat="1" ht="22.5">
      <c r="A261" s="361" t="s">
        <v>1604</v>
      </c>
      <c r="B261" s="345" t="s">
        <v>691</v>
      </c>
      <c r="C261" s="342">
        <v>2020</v>
      </c>
      <c r="D261" s="343" t="str">
        <f t="shared" si="1"/>
        <v>75cl</v>
      </c>
      <c r="E261" s="342">
        <v>6</v>
      </c>
      <c r="F261" s="405">
        <v>145</v>
      </c>
      <c r="G261" s="251"/>
    </row>
    <row r="262" spans="1:7" s="41" customFormat="1" ht="22.5">
      <c r="A262" s="361" t="s">
        <v>1605</v>
      </c>
      <c r="B262" s="345" t="s">
        <v>691</v>
      </c>
      <c r="C262" s="342">
        <v>2020</v>
      </c>
      <c r="D262" s="343" t="str">
        <f t="shared" si="1"/>
        <v>75cl</v>
      </c>
      <c r="E262" s="342">
        <v>6</v>
      </c>
      <c r="F262" s="405">
        <v>195</v>
      </c>
      <c r="G262" s="244"/>
    </row>
    <row r="263" spans="1:7" s="41" customFormat="1" ht="22.5">
      <c r="A263" s="361" t="s">
        <v>1606</v>
      </c>
      <c r="B263" s="345" t="s">
        <v>691</v>
      </c>
      <c r="C263" s="342">
        <v>2021</v>
      </c>
      <c r="D263" s="343" t="str">
        <f t="shared" si="1"/>
        <v>75cl</v>
      </c>
      <c r="E263" s="342">
        <v>6</v>
      </c>
      <c r="F263" s="405">
        <v>295</v>
      </c>
      <c r="G263" s="251"/>
    </row>
    <row r="264" spans="1:7" s="41" customFormat="1" ht="22.5">
      <c r="A264" s="378" t="s">
        <v>1607</v>
      </c>
      <c r="B264" s="337"/>
      <c r="C264" s="340"/>
      <c r="D264" s="339"/>
      <c r="E264" s="340"/>
      <c r="F264" s="405"/>
      <c r="G264" s="244"/>
    </row>
    <row r="265" spans="1:7" s="41" customFormat="1" ht="22.5">
      <c r="A265" s="354" t="s">
        <v>1608</v>
      </c>
      <c r="B265" s="363" t="s">
        <v>691</v>
      </c>
      <c r="C265" s="347">
        <v>2020</v>
      </c>
      <c r="D265" s="348" t="str">
        <f>$D$374</f>
        <v>75cl</v>
      </c>
      <c r="E265" s="347">
        <v>6</v>
      </c>
      <c r="F265" s="408" t="s">
        <v>1830</v>
      </c>
      <c r="G265" s="251"/>
    </row>
    <row r="266" spans="1:7" s="41" customFormat="1" ht="22.5">
      <c r="A266" s="350" t="s">
        <v>1609</v>
      </c>
      <c r="B266" s="351"/>
      <c r="C266" s="342"/>
      <c r="D266" s="343"/>
      <c r="E266" s="342"/>
      <c r="F266" s="405"/>
      <c r="G266" s="244"/>
    </row>
    <row r="267" spans="1:7" s="41" customFormat="1" ht="22.5">
      <c r="A267" s="361" t="s">
        <v>1610</v>
      </c>
      <c r="B267" s="345" t="s">
        <v>730</v>
      </c>
      <c r="C267" s="342">
        <v>2020</v>
      </c>
      <c r="D267" s="343" t="str">
        <f>$D$374</f>
        <v>75cl</v>
      </c>
      <c r="E267" s="342">
        <v>6</v>
      </c>
      <c r="F267" s="405">
        <v>65</v>
      </c>
      <c r="G267" s="251"/>
    </row>
    <row r="268" spans="1:7" s="41" customFormat="1" ht="22.5">
      <c r="A268" s="361" t="s">
        <v>1610</v>
      </c>
      <c r="B268" s="345" t="s">
        <v>730</v>
      </c>
      <c r="C268" s="342">
        <v>2021</v>
      </c>
      <c r="D268" s="343" t="str">
        <f>$D$374</f>
        <v>75cl</v>
      </c>
      <c r="E268" s="342">
        <v>6</v>
      </c>
      <c r="F268" s="405">
        <v>65</v>
      </c>
      <c r="G268" s="251"/>
    </row>
    <row r="269" spans="1:7" s="41" customFormat="1" ht="22.5">
      <c r="A269" s="361" t="s">
        <v>1611</v>
      </c>
      <c r="B269" s="345" t="s">
        <v>730</v>
      </c>
      <c r="C269" s="342">
        <v>2020</v>
      </c>
      <c r="D269" s="343" t="str">
        <f>$D$374</f>
        <v>75cl</v>
      </c>
      <c r="E269" s="342">
        <v>6</v>
      </c>
      <c r="F269" s="405">
        <v>75</v>
      </c>
      <c r="G269" s="251"/>
    </row>
    <row r="270" spans="1:7" s="41" customFormat="1" ht="22.5">
      <c r="A270" s="350" t="s">
        <v>1612</v>
      </c>
      <c r="B270" s="351"/>
      <c r="C270" s="342"/>
      <c r="D270" s="343"/>
      <c r="E270" s="342"/>
      <c r="F270" s="405"/>
      <c r="G270" s="251"/>
    </row>
    <row r="271" spans="1:7" s="41" customFormat="1" ht="36">
      <c r="A271" s="382" t="s">
        <v>1613</v>
      </c>
      <c r="B271" s="383" t="s">
        <v>730</v>
      </c>
      <c r="C271" s="383">
        <v>2021</v>
      </c>
      <c r="D271" s="384" t="s">
        <v>175</v>
      </c>
      <c r="E271" s="383">
        <v>6</v>
      </c>
      <c r="F271" s="410">
        <v>39.99</v>
      </c>
      <c r="G271" s="251"/>
    </row>
    <row r="272" spans="1:7" s="41" customFormat="1" ht="22.5">
      <c r="A272" s="354" t="s">
        <v>1614</v>
      </c>
      <c r="B272" s="366" t="s">
        <v>730</v>
      </c>
      <c r="C272" s="347">
        <v>2020</v>
      </c>
      <c r="D272" s="348" t="s">
        <v>175</v>
      </c>
      <c r="E272" s="347">
        <v>6</v>
      </c>
      <c r="F272" s="407" t="s">
        <v>1828</v>
      </c>
      <c r="G272" s="244"/>
    </row>
    <row r="273" spans="1:7" s="41" customFormat="1" ht="22.5">
      <c r="A273" s="361" t="s">
        <v>1615</v>
      </c>
      <c r="B273" s="342" t="s">
        <v>691</v>
      </c>
      <c r="C273" s="342">
        <v>2022</v>
      </c>
      <c r="D273" s="343" t="s">
        <v>175</v>
      </c>
      <c r="E273" s="342">
        <v>6</v>
      </c>
      <c r="F273" s="405">
        <v>59.5</v>
      </c>
      <c r="G273" s="251"/>
    </row>
    <row r="274" spans="1:7" s="41" customFormat="1" ht="22.5">
      <c r="A274" s="361" t="s">
        <v>1616</v>
      </c>
      <c r="B274" s="342" t="s">
        <v>691</v>
      </c>
      <c r="C274" s="342">
        <v>2021</v>
      </c>
      <c r="D274" s="343" t="s">
        <v>175</v>
      </c>
      <c r="E274" s="342">
        <v>6</v>
      </c>
      <c r="F274" s="405">
        <v>79</v>
      </c>
      <c r="G274" s="244"/>
    </row>
    <row r="275" spans="1:7" s="41" customFormat="1" ht="22.5">
      <c r="A275" s="361" t="s">
        <v>1617</v>
      </c>
      <c r="B275" s="342" t="s">
        <v>691</v>
      </c>
      <c r="C275" s="342">
        <v>2020</v>
      </c>
      <c r="D275" s="343" t="s">
        <v>175</v>
      </c>
      <c r="E275" s="342">
        <v>6</v>
      </c>
      <c r="F275" s="405">
        <v>95</v>
      </c>
      <c r="G275" s="251"/>
    </row>
    <row r="276" spans="1:7" s="41" customFormat="1" ht="22.5">
      <c r="A276" s="361" t="s">
        <v>1618</v>
      </c>
      <c r="B276" s="342" t="s">
        <v>691</v>
      </c>
      <c r="C276" s="342">
        <v>2019</v>
      </c>
      <c r="D276" s="343" t="s">
        <v>175</v>
      </c>
      <c r="E276" s="342">
        <v>6</v>
      </c>
      <c r="F276" s="405">
        <v>175</v>
      </c>
      <c r="G276" s="251"/>
    </row>
    <row r="277" spans="1:7" s="41" customFormat="1" ht="31.5">
      <c r="A277" s="353" t="s">
        <v>304</v>
      </c>
      <c r="B277" s="351"/>
      <c r="C277" s="342"/>
      <c r="D277" s="343"/>
      <c r="E277" s="342"/>
      <c r="F277" s="405"/>
      <c r="G277" s="244"/>
    </row>
    <row r="278" spans="1:7" s="41" customFormat="1" ht="22.5">
      <c r="A278" s="341" t="s">
        <v>1619</v>
      </c>
      <c r="B278" s="342" t="s">
        <v>731</v>
      </c>
      <c r="C278" s="342">
        <v>2018</v>
      </c>
      <c r="D278" s="343" t="s">
        <v>175</v>
      </c>
      <c r="E278" s="342">
        <v>6</v>
      </c>
      <c r="F278" s="405"/>
      <c r="G278" s="244"/>
    </row>
    <row r="279" spans="1:7" s="41" customFormat="1" ht="22.5">
      <c r="A279" s="341" t="s">
        <v>1620</v>
      </c>
      <c r="B279" s="342" t="s">
        <v>731</v>
      </c>
      <c r="C279" s="342">
        <v>2018</v>
      </c>
      <c r="D279" s="343" t="s">
        <v>305</v>
      </c>
      <c r="E279" s="342">
        <v>6</v>
      </c>
      <c r="F279" s="406">
        <v>205</v>
      </c>
      <c r="G279" s="251"/>
    </row>
    <row r="280" spans="1:7" s="41" customFormat="1" ht="22.5">
      <c r="A280" s="341" t="s">
        <v>1621</v>
      </c>
      <c r="B280" s="342" t="s">
        <v>707</v>
      </c>
      <c r="C280" s="342">
        <v>2021</v>
      </c>
      <c r="D280" s="343" t="s">
        <v>175</v>
      </c>
      <c r="E280" s="342">
        <v>6</v>
      </c>
      <c r="F280" s="405"/>
      <c r="G280" s="251"/>
    </row>
    <row r="281" spans="1:7" s="41" customFormat="1" ht="22.5">
      <c r="A281" s="341" t="s">
        <v>1622</v>
      </c>
      <c r="B281" s="342" t="s">
        <v>707</v>
      </c>
      <c r="C281" s="342">
        <v>2020</v>
      </c>
      <c r="D281" s="343" t="s">
        <v>175</v>
      </c>
      <c r="E281" s="342">
        <v>6</v>
      </c>
      <c r="F281" s="405"/>
      <c r="G281" s="251"/>
    </row>
    <row r="282" spans="1:7" s="41" customFormat="1" ht="22.5">
      <c r="A282" s="341" t="s">
        <v>1623</v>
      </c>
      <c r="B282" s="342" t="s">
        <v>707</v>
      </c>
      <c r="C282" s="342">
        <v>2017</v>
      </c>
      <c r="D282" s="343" t="s">
        <v>175</v>
      </c>
      <c r="E282" s="342">
        <v>6</v>
      </c>
      <c r="F282" s="405"/>
      <c r="G282" s="251"/>
    </row>
    <row r="283" spans="1:7" s="41" customFormat="1" ht="22.5">
      <c r="A283" s="341" t="s">
        <v>1624</v>
      </c>
      <c r="B283" s="342" t="s">
        <v>707</v>
      </c>
      <c r="C283" s="342">
        <v>2013</v>
      </c>
      <c r="D283" s="343" t="s">
        <v>305</v>
      </c>
      <c r="E283" s="342">
        <v>6</v>
      </c>
      <c r="F283" s="405"/>
      <c r="G283" s="244"/>
    </row>
    <row r="284" spans="1:7" s="41" customFormat="1" ht="22.5">
      <c r="A284" s="341" t="s">
        <v>1625</v>
      </c>
      <c r="B284" s="385" t="s">
        <v>707</v>
      </c>
      <c r="C284" s="342">
        <v>2017</v>
      </c>
      <c r="D284" s="343" t="s">
        <v>175</v>
      </c>
      <c r="E284" s="342">
        <v>6</v>
      </c>
      <c r="F284" s="405"/>
      <c r="G284" s="251"/>
    </row>
    <row r="285" spans="1:7" s="41" customFormat="1" ht="22.5">
      <c r="A285" s="341" t="s">
        <v>1625</v>
      </c>
      <c r="B285" s="385" t="s">
        <v>707</v>
      </c>
      <c r="C285" s="342">
        <v>2018</v>
      </c>
      <c r="D285" s="343" t="s">
        <v>175</v>
      </c>
      <c r="E285" s="342">
        <v>6</v>
      </c>
      <c r="F285" s="405"/>
      <c r="G285" s="251"/>
    </row>
    <row r="286" spans="1:7" s="41" customFormat="1" ht="22.5">
      <c r="A286" s="341" t="s">
        <v>1626</v>
      </c>
      <c r="B286" s="342" t="s">
        <v>707</v>
      </c>
      <c r="C286" s="342">
        <v>2015</v>
      </c>
      <c r="D286" s="343" t="s">
        <v>175</v>
      </c>
      <c r="E286" s="342">
        <v>6</v>
      </c>
      <c r="F286" s="405"/>
      <c r="G286" s="251"/>
    </row>
    <row r="287" spans="1:7" s="41" customFormat="1" ht="22.5">
      <c r="A287" s="341" t="s">
        <v>1627</v>
      </c>
      <c r="B287" s="342" t="s">
        <v>707</v>
      </c>
      <c r="C287" s="342">
        <v>2020</v>
      </c>
      <c r="D287" s="343" t="s">
        <v>175</v>
      </c>
      <c r="E287" s="342">
        <v>6</v>
      </c>
      <c r="F287" s="405"/>
      <c r="G287" s="244"/>
    </row>
    <row r="288" spans="1:7" s="41" customFormat="1" ht="22.5">
      <c r="A288" s="350" t="s">
        <v>1628</v>
      </c>
      <c r="B288" s="351"/>
      <c r="C288" s="342"/>
      <c r="D288" s="343"/>
      <c r="E288" s="342"/>
      <c r="F288" s="405"/>
      <c r="G288" s="244"/>
    </row>
    <row r="289" spans="1:7" s="41" customFormat="1" ht="22.5">
      <c r="A289" s="341" t="s">
        <v>1629</v>
      </c>
      <c r="B289" s="342" t="s">
        <v>707</v>
      </c>
      <c r="C289" s="342">
        <v>2019</v>
      </c>
      <c r="D289" s="343" t="s">
        <v>175</v>
      </c>
      <c r="E289" s="342">
        <v>6</v>
      </c>
      <c r="F289" s="405"/>
      <c r="G289" s="251"/>
    </row>
    <row r="290" spans="1:7" s="41" customFormat="1" ht="22.5">
      <c r="A290" s="350" t="s">
        <v>1630</v>
      </c>
      <c r="B290" s="351"/>
      <c r="C290" s="342"/>
      <c r="D290" s="343"/>
      <c r="E290" s="342"/>
      <c r="F290" s="405"/>
      <c r="G290" s="244"/>
    </row>
    <row r="291" spans="1:7" s="41" customFormat="1" ht="22.5">
      <c r="A291" s="341" t="s">
        <v>1631</v>
      </c>
      <c r="B291" s="342" t="s">
        <v>707</v>
      </c>
      <c r="C291" s="342">
        <v>2019</v>
      </c>
      <c r="D291" s="343" t="s">
        <v>175</v>
      </c>
      <c r="E291" s="342">
        <v>6</v>
      </c>
      <c r="F291" s="405"/>
      <c r="G291" s="251"/>
    </row>
    <row r="292" spans="1:7" s="41" customFormat="1" ht="31.5">
      <c r="A292" s="353" t="s">
        <v>1632</v>
      </c>
      <c r="B292" s="351"/>
      <c r="C292" s="342"/>
      <c r="D292" s="343"/>
      <c r="E292" s="342"/>
      <c r="F292" s="405"/>
      <c r="G292" s="251"/>
    </row>
    <row r="293" spans="1:7" s="41" customFormat="1" ht="22.5">
      <c r="A293" s="341" t="s">
        <v>1633</v>
      </c>
      <c r="B293" s="342" t="s">
        <v>732</v>
      </c>
      <c r="C293" s="342">
        <v>2021</v>
      </c>
      <c r="D293" s="343" t="str">
        <f>$D$374</f>
        <v>75cl</v>
      </c>
      <c r="E293" s="342">
        <v>6</v>
      </c>
      <c r="F293" s="405"/>
      <c r="G293" s="251"/>
    </row>
    <row r="294" spans="1:7" s="41" customFormat="1" ht="22.5">
      <c r="A294" s="341" t="s">
        <v>1634</v>
      </c>
      <c r="B294" s="342" t="s">
        <v>732</v>
      </c>
      <c r="C294" s="342">
        <v>2019</v>
      </c>
      <c r="D294" s="343" t="s">
        <v>295</v>
      </c>
      <c r="E294" s="342">
        <v>6</v>
      </c>
      <c r="F294" s="405"/>
      <c r="G294" s="244"/>
    </row>
    <row r="295" spans="1:7" s="41" customFormat="1" ht="22.5">
      <c r="A295" s="341" t="s">
        <v>1635</v>
      </c>
      <c r="B295" s="342" t="s">
        <v>732</v>
      </c>
      <c r="C295" s="342">
        <v>2021</v>
      </c>
      <c r="D295" s="343" t="s">
        <v>175</v>
      </c>
      <c r="E295" s="342">
        <v>3</v>
      </c>
      <c r="F295" s="405"/>
      <c r="G295" s="251"/>
    </row>
    <row r="296" spans="1:7" s="41" customFormat="1" ht="22.5">
      <c r="A296" s="370" t="s">
        <v>1636</v>
      </c>
      <c r="B296" s="373" t="s">
        <v>691</v>
      </c>
      <c r="C296" s="371">
        <v>2020</v>
      </c>
      <c r="D296" s="372" t="s">
        <v>175</v>
      </c>
      <c r="E296" s="371">
        <v>6</v>
      </c>
      <c r="F296" s="405"/>
      <c r="G296" s="251"/>
    </row>
    <row r="297" spans="1:7" s="41" customFormat="1" ht="31.5">
      <c r="A297" s="353" t="s">
        <v>306</v>
      </c>
      <c r="B297" s="351"/>
      <c r="C297" s="342"/>
      <c r="D297" s="343"/>
      <c r="E297" s="342"/>
      <c r="F297" s="405"/>
      <c r="G297" s="244"/>
    </row>
    <row r="298" spans="1:7" s="41" customFormat="1" ht="22.5">
      <c r="A298" s="341" t="s">
        <v>1637</v>
      </c>
      <c r="B298" s="342" t="s">
        <v>731</v>
      </c>
      <c r="C298" s="342">
        <v>2022</v>
      </c>
      <c r="D298" s="343" t="s">
        <v>175</v>
      </c>
      <c r="E298" s="342">
        <v>6</v>
      </c>
      <c r="F298" s="405"/>
      <c r="G298" s="251"/>
    </row>
    <row r="299" spans="1:7" s="41" customFormat="1" ht="22.5">
      <c r="A299" s="341" t="s">
        <v>1638</v>
      </c>
      <c r="B299" s="342" t="s">
        <v>731</v>
      </c>
      <c r="C299" s="342" t="s">
        <v>314</v>
      </c>
      <c r="D299" s="343" t="s">
        <v>175</v>
      </c>
      <c r="E299" s="342">
        <v>6</v>
      </c>
      <c r="F299" s="405"/>
      <c r="G299" s="251"/>
    </row>
    <row r="300" spans="1:7" s="41" customFormat="1" ht="22.5">
      <c r="A300" s="370" t="s">
        <v>1639</v>
      </c>
      <c r="B300" s="371" t="s">
        <v>731</v>
      </c>
      <c r="C300" s="371" t="s">
        <v>314</v>
      </c>
      <c r="D300" s="372" t="s">
        <v>175</v>
      </c>
      <c r="E300" s="371">
        <v>6</v>
      </c>
      <c r="F300" s="405"/>
      <c r="G300" s="244"/>
    </row>
    <row r="301" spans="1:7" s="41" customFormat="1" ht="22.5">
      <c r="A301" s="341" t="s">
        <v>1640</v>
      </c>
      <c r="B301" s="344" t="s">
        <v>731</v>
      </c>
      <c r="C301" s="342" t="s">
        <v>314</v>
      </c>
      <c r="D301" s="343" t="s">
        <v>175</v>
      </c>
      <c r="E301" s="342">
        <v>6</v>
      </c>
      <c r="F301" s="405"/>
      <c r="G301" s="251"/>
    </row>
    <row r="302" spans="1:7" s="41" customFormat="1" ht="31.5">
      <c r="A302" s="353" t="s">
        <v>628</v>
      </c>
      <c r="B302" s="386"/>
      <c r="C302" s="342"/>
      <c r="D302" s="343"/>
      <c r="E302" s="342"/>
      <c r="F302" s="405"/>
      <c r="G302" s="244"/>
    </row>
    <row r="303" spans="1:7" s="41" customFormat="1" ht="22.5">
      <c r="A303" s="341" t="s">
        <v>1641</v>
      </c>
      <c r="B303" s="344" t="s">
        <v>733</v>
      </c>
      <c r="C303" s="342">
        <v>2019</v>
      </c>
      <c r="D303" s="343" t="s">
        <v>175</v>
      </c>
      <c r="E303" s="342">
        <v>6</v>
      </c>
      <c r="F303" s="405"/>
      <c r="G303" s="244"/>
    </row>
    <row r="304" spans="1:7" s="41" customFormat="1" ht="31.5">
      <c r="A304" s="353" t="s">
        <v>734</v>
      </c>
      <c r="B304" s="386"/>
      <c r="C304" s="342"/>
      <c r="D304" s="343"/>
      <c r="E304" s="342"/>
      <c r="F304" s="405"/>
      <c r="G304" s="251"/>
    </row>
    <row r="305" spans="1:7" s="41" customFormat="1" ht="22.5">
      <c r="A305" s="361" t="s">
        <v>1642</v>
      </c>
      <c r="B305" s="362" t="s">
        <v>732</v>
      </c>
      <c r="C305" s="342">
        <v>2020</v>
      </c>
      <c r="D305" s="343" t="s">
        <v>175</v>
      </c>
      <c r="E305" s="342">
        <v>6</v>
      </c>
      <c r="F305" s="405"/>
      <c r="G305" s="251"/>
    </row>
    <row r="306" spans="1:7" s="41" customFormat="1" ht="31.5">
      <c r="A306" s="353" t="s">
        <v>629</v>
      </c>
      <c r="B306" s="386"/>
      <c r="C306" s="342"/>
      <c r="D306" s="343"/>
      <c r="E306" s="342"/>
      <c r="F306" s="405"/>
      <c r="G306" s="244"/>
    </row>
    <row r="307" spans="1:7" s="41" customFormat="1" ht="22.5">
      <c r="A307" s="361" t="s">
        <v>1643</v>
      </c>
      <c r="B307" s="362" t="s">
        <v>732</v>
      </c>
      <c r="C307" s="342">
        <v>2020</v>
      </c>
      <c r="D307" s="343" t="s">
        <v>175</v>
      </c>
      <c r="E307" s="342">
        <v>6</v>
      </c>
      <c r="F307" s="405"/>
      <c r="G307" s="251"/>
    </row>
    <row r="308" spans="1:7" s="41" customFormat="1" ht="31.5">
      <c r="A308" s="353" t="s">
        <v>1644</v>
      </c>
      <c r="B308" s="386"/>
      <c r="C308" s="342"/>
      <c r="D308" s="343"/>
      <c r="E308" s="342"/>
      <c r="F308" s="405"/>
      <c r="G308" s="251"/>
    </row>
    <row r="309" spans="1:7" s="41" customFormat="1" ht="36">
      <c r="A309" s="361" t="s">
        <v>1645</v>
      </c>
      <c r="B309" s="342" t="s">
        <v>707</v>
      </c>
      <c r="C309" s="342">
        <v>2020</v>
      </c>
      <c r="D309" s="343" t="s">
        <v>175</v>
      </c>
      <c r="E309" s="342">
        <v>6</v>
      </c>
      <c r="F309" s="405"/>
      <c r="G309" s="251"/>
    </row>
    <row r="310" spans="1:7" s="41" customFormat="1" ht="31.5">
      <c r="A310" s="353" t="s">
        <v>1646</v>
      </c>
      <c r="B310" s="386"/>
      <c r="C310" s="342"/>
      <c r="D310" s="343"/>
      <c r="E310" s="342"/>
      <c r="F310" s="405"/>
      <c r="G310" s="244"/>
    </row>
    <row r="311" spans="1:7" s="41" customFormat="1" ht="22.5">
      <c r="A311" s="361" t="s">
        <v>1647</v>
      </c>
      <c r="B311" s="342" t="s">
        <v>707</v>
      </c>
      <c r="C311" s="342">
        <v>2018</v>
      </c>
      <c r="D311" s="343" t="s">
        <v>175</v>
      </c>
      <c r="E311" s="342">
        <v>6</v>
      </c>
      <c r="F311" s="405"/>
      <c r="G311" s="244"/>
    </row>
    <row r="312" spans="1:7" s="41" customFormat="1" ht="31.5">
      <c r="A312" s="353" t="s">
        <v>1648</v>
      </c>
      <c r="B312" s="386"/>
      <c r="C312" s="342"/>
      <c r="D312" s="343"/>
      <c r="E312" s="342"/>
      <c r="F312" s="405"/>
      <c r="G312" s="251"/>
    </row>
    <row r="313" spans="1:7" s="41" customFormat="1" ht="22.5">
      <c r="A313" s="361" t="s">
        <v>1649</v>
      </c>
      <c r="B313" s="342" t="s">
        <v>707</v>
      </c>
      <c r="C313" s="342">
        <v>2019</v>
      </c>
      <c r="D313" s="343" t="s">
        <v>175</v>
      </c>
      <c r="E313" s="342">
        <v>6</v>
      </c>
      <c r="F313" s="405"/>
      <c r="G313" s="251"/>
    </row>
    <row r="314" spans="1:7" s="41" customFormat="1" ht="31.5">
      <c r="A314" s="353" t="s">
        <v>307</v>
      </c>
      <c r="B314" s="351"/>
      <c r="C314" s="342"/>
      <c r="D314" s="343"/>
      <c r="E314" s="342"/>
      <c r="F314" s="405"/>
      <c r="G314" s="251"/>
    </row>
    <row r="315" spans="1:7" s="41" customFormat="1" ht="22.5">
      <c r="A315" s="341" t="s">
        <v>1650</v>
      </c>
      <c r="B315" s="342" t="s">
        <v>735</v>
      </c>
      <c r="C315" s="342">
        <v>2020</v>
      </c>
      <c r="D315" s="343" t="str">
        <f t="shared" ref="D315:D320" si="2">$D$374</f>
        <v>75cl</v>
      </c>
      <c r="E315" s="342">
        <v>12</v>
      </c>
      <c r="F315" s="405"/>
      <c r="G315" s="251"/>
    </row>
    <row r="316" spans="1:7" s="41" customFormat="1" ht="22.5">
      <c r="A316" s="341" t="s">
        <v>1651</v>
      </c>
      <c r="B316" s="342" t="s">
        <v>736</v>
      </c>
      <c r="C316" s="342">
        <v>2019</v>
      </c>
      <c r="D316" s="343" t="str">
        <f t="shared" si="2"/>
        <v>75cl</v>
      </c>
      <c r="E316" s="342">
        <v>12</v>
      </c>
      <c r="F316" s="405">
        <v>65</v>
      </c>
      <c r="G316" s="251"/>
    </row>
    <row r="317" spans="1:7" s="41" customFormat="1" ht="22.5">
      <c r="A317" s="341" t="s">
        <v>1652</v>
      </c>
      <c r="B317" s="342" t="s">
        <v>737</v>
      </c>
      <c r="C317" s="342">
        <v>2019</v>
      </c>
      <c r="D317" s="343" t="str">
        <f t="shared" si="2"/>
        <v>75cl</v>
      </c>
      <c r="E317" s="342">
        <v>12</v>
      </c>
      <c r="F317" s="405">
        <v>135</v>
      </c>
      <c r="G317" s="244"/>
    </row>
    <row r="318" spans="1:7" s="41" customFormat="1" ht="22.5">
      <c r="A318" s="341" t="s">
        <v>1653</v>
      </c>
      <c r="B318" s="342" t="s">
        <v>738</v>
      </c>
      <c r="C318" s="342">
        <v>2019</v>
      </c>
      <c r="D318" s="343" t="str">
        <f t="shared" si="2"/>
        <v>75cl</v>
      </c>
      <c r="E318" s="342">
        <v>12</v>
      </c>
      <c r="F318" s="405"/>
      <c r="G318" s="251"/>
    </row>
    <row r="319" spans="1:7" s="41" customFormat="1" ht="22.5">
      <c r="A319" s="341" t="s">
        <v>1654</v>
      </c>
      <c r="B319" s="342" t="s">
        <v>739</v>
      </c>
      <c r="C319" s="342">
        <v>2019</v>
      </c>
      <c r="D319" s="343" t="str">
        <f t="shared" si="2"/>
        <v>75cl</v>
      </c>
      <c r="E319" s="342">
        <v>12</v>
      </c>
      <c r="F319" s="405"/>
      <c r="G319" s="244"/>
    </row>
    <row r="320" spans="1:7" s="41" customFormat="1" ht="22.5">
      <c r="A320" s="341" t="s">
        <v>1655</v>
      </c>
      <c r="B320" s="342" t="s">
        <v>736</v>
      </c>
      <c r="C320" s="342">
        <v>2020</v>
      </c>
      <c r="D320" s="343" t="str">
        <f t="shared" si="2"/>
        <v>75cl</v>
      </c>
      <c r="E320" s="342">
        <v>12</v>
      </c>
      <c r="F320" s="405">
        <v>255</v>
      </c>
      <c r="G320" s="251"/>
    </row>
    <row r="321" spans="1:7" s="41" customFormat="1" ht="31.5">
      <c r="A321" s="353" t="s">
        <v>308</v>
      </c>
      <c r="B321" s="351"/>
      <c r="C321" s="342"/>
      <c r="D321" s="343"/>
      <c r="E321" s="342"/>
      <c r="F321" s="405"/>
      <c r="G321" s="244"/>
    </row>
    <row r="322" spans="1:7" s="41" customFormat="1" ht="22.5">
      <c r="A322" s="341" t="s">
        <v>1656</v>
      </c>
      <c r="B322" s="344" t="s">
        <v>739</v>
      </c>
      <c r="C322" s="342">
        <v>2020</v>
      </c>
      <c r="D322" s="343" t="s">
        <v>175</v>
      </c>
      <c r="E322" s="342">
        <v>6</v>
      </c>
      <c r="F322" s="405"/>
      <c r="G322" s="251"/>
    </row>
    <row r="323" spans="1:7" s="41" customFormat="1" ht="22.5">
      <c r="A323" s="341" t="s">
        <v>1657</v>
      </c>
      <c r="B323" s="342" t="s">
        <v>741</v>
      </c>
      <c r="C323" s="342">
        <v>2019</v>
      </c>
      <c r="D323" s="343" t="str">
        <f>$D$374</f>
        <v>75cl</v>
      </c>
      <c r="E323" s="342">
        <v>6</v>
      </c>
      <c r="F323" s="405"/>
      <c r="G323" s="244"/>
    </row>
    <row r="324" spans="1:7" s="41" customFormat="1" ht="22.5">
      <c r="A324" s="341" t="s">
        <v>1658</v>
      </c>
      <c r="B324" s="344" t="s">
        <v>739</v>
      </c>
      <c r="C324" s="342">
        <v>2020</v>
      </c>
      <c r="D324" s="343" t="s">
        <v>175</v>
      </c>
      <c r="E324" s="342">
        <v>6</v>
      </c>
      <c r="F324" s="405"/>
      <c r="G324" s="251"/>
    </row>
    <row r="325" spans="1:7" s="41" customFormat="1" ht="22.5">
      <c r="A325" s="341" t="s">
        <v>1659</v>
      </c>
      <c r="B325" s="342" t="s">
        <v>740</v>
      </c>
      <c r="C325" s="342">
        <v>2021</v>
      </c>
      <c r="D325" s="343" t="str">
        <f>$D$374</f>
        <v>75cl</v>
      </c>
      <c r="E325" s="342">
        <v>6</v>
      </c>
      <c r="F325" s="405"/>
      <c r="G325" s="251"/>
    </row>
    <row r="326" spans="1:7" s="41" customFormat="1" ht="22.5">
      <c r="A326" s="341" t="s">
        <v>1660</v>
      </c>
      <c r="B326" s="342" t="s">
        <v>742</v>
      </c>
      <c r="C326" s="342">
        <v>2021</v>
      </c>
      <c r="D326" s="343" t="str">
        <f>$D$374</f>
        <v>75cl</v>
      </c>
      <c r="E326" s="342">
        <v>6</v>
      </c>
      <c r="F326" s="405"/>
      <c r="G326" s="251"/>
    </row>
    <row r="327" spans="1:7" s="41" customFormat="1" ht="22.5">
      <c r="A327" s="370" t="s">
        <v>1661</v>
      </c>
      <c r="B327" s="371" t="s">
        <v>743</v>
      </c>
      <c r="C327" s="371">
        <v>2020</v>
      </c>
      <c r="D327" s="372" t="str">
        <f>$D$374</f>
        <v>75cl</v>
      </c>
      <c r="E327" s="371">
        <v>6</v>
      </c>
      <c r="F327" s="405"/>
      <c r="G327" s="251"/>
    </row>
    <row r="328" spans="1:7" s="41" customFormat="1" ht="31.5">
      <c r="A328" s="353" t="s">
        <v>1662</v>
      </c>
      <c r="B328" s="351"/>
      <c r="C328" s="342"/>
      <c r="D328" s="343"/>
      <c r="E328" s="342"/>
      <c r="F328" s="405"/>
      <c r="G328" s="244"/>
    </row>
    <row r="329" spans="1:7" s="41" customFormat="1" ht="22.5">
      <c r="A329" s="361" t="s">
        <v>1663</v>
      </c>
      <c r="B329" s="387" t="s">
        <v>1664</v>
      </c>
      <c r="C329" s="342">
        <v>2020</v>
      </c>
      <c r="D329" s="343" t="s">
        <v>175</v>
      </c>
      <c r="E329" s="342">
        <v>6</v>
      </c>
      <c r="F329" s="405"/>
      <c r="G329" s="251"/>
    </row>
    <row r="330" spans="1:7" s="41" customFormat="1" ht="22.5">
      <c r="A330" s="361" t="s">
        <v>1665</v>
      </c>
      <c r="B330" s="387" t="s">
        <v>744</v>
      </c>
      <c r="C330" s="342">
        <v>2020</v>
      </c>
      <c r="D330" s="343" t="s">
        <v>175</v>
      </c>
      <c r="E330" s="342">
        <v>6</v>
      </c>
      <c r="F330" s="405"/>
      <c r="G330" s="251"/>
    </row>
    <row r="331" spans="1:7" s="41" customFormat="1" ht="31.5">
      <c r="A331" s="353" t="s">
        <v>1666</v>
      </c>
      <c r="B331" s="351"/>
      <c r="C331" s="342"/>
      <c r="D331" s="343"/>
      <c r="E331" s="342"/>
      <c r="F331" s="405"/>
      <c r="G331" s="251"/>
    </row>
    <row r="332" spans="1:7" s="41" customFormat="1" ht="22.5">
      <c r="A332" s="377" t="s">
        <v>1667</v>
      </c>
      <c r="B332" s="388" t="s">
        <v>1668</v>
      </c>
      <c r="C332" s="371">
        <v>2022</v>
      </c>
      <c r="D332" s="372" t="s">
        <v>175</v>
      </c>
      <c r="E332" s="371">
        <v>6</v>
      </c>
      <c r="F332" s="405"/>
      <c r="G332" s="251"/>
    </row>
    <row r="333" spans="1:7" s="41" customFormat="1" ht="22.5">
      <c r="A333" s="377" t="s">
        <v>1669</v>
      </c>
      <c r="B333" s="388" t="s">
        <v>1668</v>
      </c>
      <c r="C333" s="371">
        <v>2022</v>
      </c>
      <c r="D333" s="372" t="s">
        <v>175</v>
      </c>
      <c r="E333" s="371">
        <v>6</v>
      </c>
      <c r="F333" s="405"/>
      <c r="G333" s="244"/>
    </row>
    <row r="334" spans="1:7" s="41" customFormat="1" ht="22.5">
      <c r="A334" s="377" t="s">
        <v>1670</v>
      </c>
      <c r="B334" s="388" t="s">
        <v>744</v>
      </c>
      <c r="C334" s="371">
        <v>2021</v>
      </c>
      <c r="D334" s="372" t="s">
        <v>175</v>
      </c>
      <c r="E334" s="371">
        <v>6</v>
      </c>
      <c r="F334" s="405"/>
      <c r="G334" s="251"/>
    </row>
    <row r="335" spans="1:7" s="41" customFormat="1" ht="22.5">
      <c r="A335" s="377" t="s">
        <v>1671</v>
      </c>
      <c r="B335" s="388" t="s">
        <v>744</v>
      </c>
      <c r="C335" s="371">
        <v>2021</v>
      </c>
      <c r="D335" s="372" t="s">
        <v>295</v>
      </c>
      <c r="E335" s="371">
        <v>6</v>
      </c>
      <c r="F335" s="405"/>
      <c r="G335" s="251"/>
    </row>
    <row r="336" spans="1:7" s="41" customFormat="1" ht="22.5">
      <c r="A336" s="377" t="s">
        <v>1672</v>
      </c>
      <c r="B336" s="388" t="s">
        <v>744</v>
      </c>
      <c r="C336" s="371">
        <v>2021</v>
      </c>
      <c r="D336" s="372" t="s">
        <v>175</v>
      </c>
      <c r="E336" s="371">
        <v>6</v>
      </c>
      <c r="F336" s="405"/>
      <c r="G336" s="251"/>
    </row>
    <row r="337" spans="1:7" s="41" customFormat="1" ht="22.5">
      <c r="A337" s="377" t="s">
        <v>1673</v>
      </c>
      <c r="B337" s="388" t="s">
        <v>904</v>
      </c>
      <c r="C337" s="371">
        <v>2021</v>
      </c>
      <c r="D337" s="372" t="s">
        <v>175</v>
      </c>
      <c r="E337" s="371">
        <v>6</v>
      </c>
      <c r="F337" s="405"/>
      <c r="G337" s="244"/>
    </row>
    <row r="338" spans="1:7" s="41" customFormat="1" ht="22.5">
      <c r="A338" s="377" t="s">
        <v>1674</v>
      </c>
      <c r="B338" s="388" t="s">
        <v>904</v>
      </c>
      <c r="C338" s="371">
        <v>2021</v>
      </c>
      <c r="D338" s="372" t="s">
        <v>175</v>
      </c>
      <c r="E338" s="371">
        <v>6</v>
      </c>
      <c r="F338" s="405"/>
      <c r="G338" s="251"/>
    </row>
    <row r="339" spans="1:7" s="41" customFormat="1" ht="31.5">
      <c r="A339" s="353" t="s">
        <v>309</v>
      </c>
      <c r="B339" s="351"/>
      <c r="C339" s="342"/>
      <c r="D339" s="343"/>
      <c r="E339" s="342"/>
      <c r="F339" s="405"/>
      <c r="G339" s="251"/>
    </row>
    <row r="340" spans="1:7" s="41" customFormat="1" ht="22.5">
      <c r="A340" s="346" t="s">
        <v>1675</v>
      </c>
      <c r="B340" s="347" t="s">
        <v>744</v>
      </c>
      <c r="C340" s="347">
        <v>2019</v>
      </c>
      <c r="D340" s="348" t="str">
        <f>$D$374</f>
        <v>75cl</v>
      </c>
      <c r="E340" s="347">
        <v>6</v>
      </c>
      <c r="F340" s="405"/>
      <c r="G340" s="251"/>
    </row>
    <row r="341" spans="1:7" s="41" customFormat="1" ht="22.5">
      <c r="A341" s="346" t="s">
        <v>1676</v>
      </c>
      <c r="B341" s="347" t="s">
        <v>745</v>
      </c>
      <c r="C341" s="347">
        <v>2019</v>
      </c>
      <c r="D341" s="348" t="str">
        <f>$D$374</f>
        <v>75cl</v>
      </c>
      <c r="E341" s="347">
        <v>6</v>
      </c>
      <c r="F341" s="405"/>
      <c r="G341" s="251"/>
    </row>
    <row r="342" spans="1:7" s="41" customFormat="1" ht="22.5">
      <c r="A342" s="341" t="s">
        <v>1677</v>
      </c>
      <c r="B342" s="342" t="s">
        <v>745</v>
      </c>
      <c r="C342" s="342">
        <v>2019</v>
      </c>
      <c r="D342" s="343" t="str">
        <f>$D$374</f>
        <v>75cl</v>
      </c>
      <c r="E342" s="342">
        <v>6</v>
      </c>
      <c r="F342" s="405"/>
      <c r="G342" s="251"/>
    </row>
    <row r="343" spans="1:7" s="41" customFormat="1" ht="22.5">
      <c r="A343" s="346" t="s">
        <v>1678</v>
      </c>
      <c r="B343" s="347" t="s">
        <v>745</v>
      </c>
      <c r="C343" s="347">
        <v>2018</v>
      </c>
      <c r="D343" s="348" t="str">
        <f>$D$374</f>
        <v>75cl</v>
      </c>
      <c r="E343" s="347">
        <v>6</v>
      </c>
      <c r="F343" s="405"/>
      <c r="G343" s="251"/>
    </row>
    <row r="344" spans="1:7" s="41" customFormat="1" ht="22.5">
      <c r="A344" s="350" t="s">
        <v>1679</v>
      </c>
      <c r="B344" s="351"/>
      <c r="C344" s="342"/>
      <c r="D344" s="343"/>
      <c r="E344" s="342"/>
      <c r="F344" s="405"/>
      <c r="G344" s="251"/>
    </row>
    <row r="345" spans="1:7" s="41" customFormat="1" ht="22.5">
      <c r="A345" s="341" t="s">
        <v>1680</v>
      </c>
      <c r="B345" s="342" t="s">
        <v>745</v>
      </c>
      <c r="C345" s="342">
        <v>2018</v>
      </c>
      <c r="D345" s="343" t="str">
        <f>$D$374</f>
        <v>75cl</v>
      </c>
      <c r="E345" s="342">
        <v>6</v>
      </c>
      <c r="F345" s="405"/>
      <c r="G345" s="244"/>
    </row>
    <row r="346" spans="1:7" s="41" customFormat="1" ht="31.5">
      <c r="A346" s="353" t="s">
        <v>310</v>
      </c>
      <c r="B346" s="351"/>
      <c r="C346" s="342"/>
      <c r="D346" s="343"/>
      <c r="E346" s="342"/>
      <c r="F346" s="405"/>
      <c r="G346" s="251"/>
    </row>
    <row r="347" spans="1:7" s="41" customFormat="1" ht="22.5">
      <c r="A347" s="341" t="s">
        <v>1681</v>
      </c>
      <c r="B347" s="342" t="s">
        <v>746</v>
      </c>
      <c r="C347" s="342">
        <v>2019</v>
      </c>
      <c r="D347" s="343" t="s">
        <v>175</v>
      </c>
      <c r="E347" s="342">
        <v>6</v>
      </c>
      <c r="F347" s="405"/>
      <c r="G347" s="244"/>
    </row>
    <row r="348" spans="1:7" s="41" customFormat="1" ht="22.5">
      <c r="A348" s="341" t="s">
        <v>1682</v>
      </c>
      <c r="B348" s="342" t="s">
        <v>732</v>
      </c>
      <c r="C348" s="342">
        <v>2020</v>
      </c>
      <c r="D348" s="343" t="str">
        <f ca="1">$D$349</f>
        <v>75cl</v>
      </c>
      <c r="E348" s="342">
        <v>6</v>
      </c>
      <c r="F348" s="405"/>
      <c r="G348" s="251"/>
    </row>
    <row r="349" spans="1:7" s="41" customFormat="1" ht="22.5">
      <c r="A349" s="341" t="s">
        <v>1683</v>
      </c>
      <c r="B349" s="342" t="s">
        <v>728</v>
      </c>
      <c r="C349" s="342">
        <v>2020</v>
      </c>
      <c r="D349" s="343" t="str">
        <f ca="1">$D$349</f>
        <v>75cl</v>
      </c>
      <c r="E349" s="342">
        <v>6</v>
      </c>
      <c r="F349" s="405"/>
      <c r="G349" s="251"/>
    </row>
    <row r="350" spans="1:7" s="41" customFormat="1" ht="22.5">
      <c r="A350" s="341" t="s">
        <v>1684</v>
      </c>
      <c r="B350" s="342" t="s">
        <v>732</v>
      </c>
      <c r="C350" s="342">
        <v>2021</v>
      </c>
      <c r="D350" s="343" t="s">
        <v>175</v>
      </c>
      <c r="E350" s="342">
        <v>6</v>
      </c>
      <c r="F350" s="405"/>
      <c r="G350" s="251"/>
    </row>
    <row r="351" spans="1:7" s="41" customFormat="1" ht="22.5">
      <c r="A351" s="341" t="s">
        <v>1685</v>
      </c>
      <c r="B351" s="342" t="s">
        <v>705</v>
      </c>
      <c r="C351" s="342">
        <v>2019</v>
      </c>
      <c r="D351" s="343" t="s">
        <v>175</v>
      </c>
      <c r="E351" s="342">
        <v>6</v>
      </c>
      <c r="F351" s="405"/>
      <c r="G351" s="251"/>
    </row>
    <row r="352" spans="1:7" s="41" customFormat="1" ht="31.5">
      <c r="A352" s="353" t="s">
        <v>630</v>
      </c>
      <c r="B352" s="351"/>
      <c r="C352" s="342"/>
      <c r="D352" s="343"/>
      <c r="E352" s="342"/>
      <c r="F352" s="405"/>
      <c r="G352" s="251"/>
    </row>
    <row r="353" spans="1:7" s="41" customFormat="1" ht="22.5">
      <c r="A353" s="346" t="s">
        <v>1686</v>
      </c>
      <c r="B353" s="347" t="s">
        <v>747</v>
      </c>
      <c r="C353" s="347">
        <v>2016</v>
      </c>
      <c r="D353" s="348" t="s">
        <v>175</v>
      </c>
      <c r="E353" s="347">
        <v>6</v>
      </c>
      <c r="F353" s="405"/>
      <c r="G353" s="251"/>
    </row>
    <row r="354" spans="1:7" s="41" customFormat="1" ht="31.5">
      <c r="A354" s="353" t="s">
        <v>631</v>
      </c>
      <c r="B354" s="351"/>
      <c r="C354" s="342"/>
      <c r="D354" s="343"/>
      <c r="E354" s="342"/>
      <c r="F354" s="405"/>
      <c r="G354" s="251"/>
    </row>
    <row r="355" spans="1:7" s="41" customFormat="1" ht="22.5">
      <c r="A355" s="341" t="s">
        <v>1687</v>
      </c>
      <c r="B355" s="344" t="s">
        <v>748</v>
      </c>
      <c r="C355" s="342">
        <v>2019</v>
      </c>
      <c r="D355" s="343" t="s">
        <v>175</v>
      </c>
      <c r="E355" s="342">
        <v>6</v>
      </c>
      <c r="F355" s="405"/>
      <c r="G355" s="251"/>
    </row>
    <row r="356" spans="1:7" s="41" customFormat="1" ht="31.5">
      <c r="A356" s="353" t="s">
        <v>311</v>
      </c>
      <c r="B356" s="351"/>
      <c r="C356" s="342"/>
      <c r="D356" s="343"/>
      <c r="E356" s="342"/>
      <c r="F356" s="405"/>
      <c r="G356" s="251"/>
    </row>
    <row r="357" spans="1:7" s="41" customFormat="1" ht="22.5">
      <c r="A357" s="374" t="s">
        <v>1688</v>
      </c>
      <c r="B357" s="342" t="s">
        <v>732</v>
      </c>
      <c r="C357" s="342">
        <v>2021</v>
      </c>
      <c r="D357" s="343" t="str">
        <f>$D$374</f>
        <v>75cl</v>
      </c>
      <c r="E357" s="342">
        <v>12</v>
      </c>
      <c r="F357" s="405"/>
      <c r="G357" s="251"/>
    </row>
    <row r="358" spans="1:7" s="41" customFormat="1" ht="22.5">
      <c r="A358" s="374" t="s">
        <v>1689</v>
      </c>
      <c r="B358" s="342" t="s">
        <v>744</v>
      </c>
      <c r="C358" s="342">
        <v>2021</v>
      </c>
      <c r="D358" s="343" t="s">
        <v>175</v>
      </c>
      <c r="E358" s="342">
        <v>12</v>
      </c>
      <c r="F358" s="405"/>
      <c r="G358" s="244"/>
    </row>
    <row r="359" spans="1:7" s="41" customFormat="1" ht="22.5">
      <c r="A359" s="374" t="s">
        <v>1690</v>
      </c>
      <c r="B359" s="342" t="s">
        <v>728</v>
      </c>
      <c r="C359" s="342">
        <v>2021</v>
      </c>
      <c r="D359" s="343" t="s">
        <v>175</v>
      </c>
      <c r="E359" s="342">
        <v>12</v>
      </c>
      <c r="F359" s="405"/>
      <c r="G359" s="251"/>
    </row>
    <row r="360" spans="1:7" s="41" customFormat="1" ht="22.5">
      <c r="A360" s="374" t="s">
        <v>1691</v>
      </c>
      <c r="B360" s="342" t="s">
        <v>749</v>
      </c>
      <c r="C360" s="342">
        <v>2021</v>
      </c>
      <c r="D360" s="343" t="s">
        <v>175</v>
      </c>
      <c r="E360" s="342">
        <v>12</v>
      </c>
      <c r="F360" s="405"/>
      <c r="G360" s="251"/>
    </row>
    <row r="361" spans="1:7" s="41" customFormat="1" ht="22.5">
      <c r="A361" s="374" t="s">
        <v>1692</v>
      </c>
      <c r="B361" s="342" t="s">
        <v>750</v>
      </c>
      <c r="C361" s="342">
        <v>2021</v>
      </c>
      <c r="D361" s="343" t="s">
        <v>175</v>
      </c>
      <c r="E361" s="342">
        <v>12</v>
      </c>
      <c r="F361" s="405"/>
      <c r="G361" s="244"/>
    </row>
    <row r="362" spans="1:7" s="41" customFormat="1" ht="22.5">
      <c r="A362" s="374" t="s">
        <v>1693</v>
      </c>
      <c r="B362" s="342" t="s">
        <v>749</v>
      </c>
      <c r="C362" s="342">
        <v>2022</v>
      </c>
      <c r="D362" s="343" t="s">
        <v>175</v>
      </c>
      <c r="E362" s="342">
        <v>12</v>
      </c>
      <c r="F362" s="405"/>
      <c r="G362" s="251"/>
    </row>
    <row r="363" spans="1:7" s="41" customFormat="1" ht="22.5">
      <c r="A363" s="374" t="s">
        <v>1694</v>
      </c>
      <c r="B363" s="342" t="s">
        <v>749</v>
      </c>
      <c r="C363" s="342">
        <v>2022</v>
      </c>
      <c r="D363" s="343" t="s">
        <v>175</v>
      </c>
      <c r="E363" s="342">
        <v>6</v>
      </c>
      <c r="F363" s="405"/>
      <c r="G363" s="244"/>
    </row>
    <row r="364" spans="1:7" s="41" customFormat="1" ht="22.5">
      <c r="A364" s="346" t="s">
        <v>1695</v>
      </c>
      <c r="B364" s="347" t="s">
        <v>749</v>
      </c>
      <c r="C364" s="347">
        <v>2021</v>
      </c>
      <c r="D364" s="348" t="s">
        <v>305</v>
      </c>
      <c r="E364" s="347">
        <v>6</v>
      </c>
      <c r="F364" s="405"/>
      <c r="G364" s="251"/>
    </row>
    <row r="365" spans="1:7" s="41" customFormat="1" ht="31.5">
      <c r="A365" s="353" t="s">
        <v>632</v>
      </c>
      <c r="B365" s="351"/>
      <c r="C365" s="342"/>
      <c r="D365" s="343"/>
      <c r="E365" s="342"/>
      <c r="F365" s="405"/>
      <c r="G365" s="251"/>
    </row>
    <row r="366" spans="1:7" s="41" customFormat="1" ht="22.5">
      <c r="A366" s="355" t="s">
        <v>1696</v>
      </c>
      <c r="B366" s="345" t="s">
        <v>751</v>
      </c>
      <c r="C366" s="342">
        <v>2018</v>
      </c>
      <c r="D366" s="343" t="str">
        <f>$D$374</f>
        <v>75cl</v>
      </c>
      <c r="E366" s="342">
        <v>12</v>
      </c>
      <c r="F366" s="405"/>
      <c r="G366" s="251"/>
    </row>
    <row r="367" spans="1:7" s="41" customFormat="1" ht="22.5">
      <c r="A367" s="355" t="s">
        <v>1697</v>
      </c>
      <c r="B367" s="345" t="s">
        <v>743</v>
      </c>
      <c r="C367" s="342">
        <v>2017</v>
      </c>
      <c r="D367" s="343" t="str">
        <f>$D$374</f>
        <v>75cl</v>
      </c>
      <c r="E367" s="342">
        <v>12</v>
      </c>
      <c r="F367" s="405"/>
      <c r="G367" s="251"/>
    </row>
    <row r="368" spans="1:7" s="41" customFormat="1" ht="31.5">
      <c r="A368" s="353" t="s">
        <v>312</v>
      </c>
      <c r="B368" s="351"/>
      <c r="C368" s="342"/>
      <c r="D368" s="343"/>
      <c r="E368" s="342"/>
      <c r="F368" s="405"/>
      <c r="G368" s="251"/>
    </row>
    <row r="369" spans="1:7" s="41" customFormat="1" ht="22.5">
      <c r="A369" s="341" t="s">
        <v>1698</v>
      </c>
      <c r="B369" s="342" t="s">
        <v>752</v>
      </c>
      <c r="C369" s="342">
        <v>2021</v>
      </c>
      <c r="D369" s="343" t="s">
        <v>175</v>
      </c>
      <c r="E369" s="342">
        <v>6</v>
      </c>
      <c r="F369" s="405"/>
      <c r="G369" s="244"/>
    </row>
    <row r="370" spans="1:7" s="41" customFormat="1" ht="22.5">
      <c r="A370" s="341" t="s">
        <v>1699</v>
      </c>
      <c r="B370" s="342" t="s">
        <v>752</v>
      </c>
      <c r="C370" s="342">
        <v>2021</v>
      </c>
      <c r="D370" s="343" t="s">
        <v>295</v>
      </c>
      <c r="E370" s="342">
        <v>3</v>
      </c>
      <c r="F370" s="405"/>
      <c r="G370" s="251"/>
    </row>
    <row r="371" spans="1:7" s="41" customFormat="1" ht="22.5">
      <c r="A371" s="341" t="s">
        <v>1700</v>
      </c>
      <c r="B371" s="342" t="s">
        <v>753</v>
      </c>
      <c r="C371" s="342">
        <v>2021</v>
      </c>
      <c r="D371" s="343" t="str">
        <f>$D$374</f>
        <v>75cl</v>
      </c>
      <c r="E371" s="342">
        <v>6</v>
      </c>
      <c r="F371" s="405"/>
      <c r="G371" s="244"/>
    </row>
    <row r="372" spans="1:7" s="41" customFormat="1" ht="22.5">
      <c r="A372" s="341" t="s">
        <v>1701</v>
      </c>
      <c r="B372" s="342" t="s">
        <v>754</v>
      </c>
      <c r="C372" s="342">
        <v>2021</v>
      </c>
      <c r="D372" s="343" t="s">
        <v>175</v>
      </c>
      <c r="E372" s="342">
        <v>6</v>
      </c>
      <c r="F372" s="405"/>
      <c r="G372" s="251"/>
    </row>
    <row r="373" spans="1:7" s="41" customFormat="1" ht="22.5">
      <c r="A373" s="341" t="s">
        <v>1702</v>
      </c>
      <c r="B373" s="342" t="s">
        <v>754</v>
      </c>
      <c r="C373" s="342">
        <v>2021</v>
      </c>
      <c r="D373" s="343" t="s">
        <v>295</v>
      </c>
      <c r="E373" s="342">
        <v>3</v>
      </c>
      <c r="F373" s="405"/>
      <c r="G373" s="251"/>
    </row>
    <row r="374" spans="1:7" s="41" customFormat="1" ht="22.5">
      <c r="A374" s="341" t="s">
        <v>1703</v>
      </c>
      <c r="B374" s="342" t="s">
        <v>755</v>
      </c>
      <c r="C374" s="342">
        <v>2022</v>
      </c>
      <c r="D374" s="343" t="s">
        <v>175</v>
      </c>
      <c r="E374" s="342">
        <v>6</v>
      </c>
      <c r="F374" s="405"/>
      <c r="G374" s="244"/>
    </row>
    <row r="375" spans="1:7" s="41" customFormat="1" ht="22.5">
      <c r="A375" s="341" t="s">
        <v>1704</v>
      </c>
      <c r="B375" s="342" t="s">
        <v>755</v>
      </c>
      <c r="C375" s="342">
        <v>2020</v>
      </c>
      <c r="D375" s="343" t="s">
        <v>295</v>
      </c>
      <c r="E375" s="342">
        <v>3</v>
      </c>
      <c r="F375" s="405"/>
      <c r="G375" s="251"/>
    </row>
    <row r="376" spans="1:7" s="41" customFormat="1" ht="22.5">
      <c r="A376" s="341" t="s">
        <v>1705</v>
      </c>
      <c r="B376" s="344" t="s">
        <v>756</v>
      </c>
      <c r="C376" s="342">
        <v>2021</v>
      </c>
      <c r="D376" s="343" t="s">
        <v>175</v>
      </c>
      <c r="E376" s="342">
        <v>6</v>
      </c>
      <c r="F376" s="405"/>
      <c r="G376" s="251"/>
    </row>
    <row r="377" spans="1:7" s="41" customFormat="1" ht="22.5">
      <c r="A377" s="341" t="s">
        <v>1706</v>
      </c>
      <c r="B377" s="342" t="s">
        <v>756</v>
      </c>
      <c r="C377" s="342">
        <v>2020</v>
      </c>
      <c r="D377" s="343" t="s">
        <v>295</v>
      </c>
      <c r="E377" s="342">
        <v>3</v>
      </c>
      <c r="F377" s="405"/>
      <c r="G377" s="251"/>
    </row>
    <row r="378" spans="1:7" s="41" customFormat="1" ht="22.5">
      <c r="A378" s="341" t="s">
        <v>1707</v>
      </c>
      <c r="B378" s="342" t="s">
        <v>756</v>
      </c>
      <c r="C378" s="342">
        <v>2020</v>
      </c>
      <c r="D378" s="343" t="s">
        <v>296</v>
      </c>
      <c r="E378" s="342">
        <v>1</v>
      </c>
      <c r="F378" s="405"/>
      <c r="G378" s="251"/>
    </row>
    <row r="379" spans="1:7" s="41" customFormat="1" ht="22.5">
      <c r="A379" s="341" t="s">
        <v>1708</v>
      </c>
      <c r="B379" s="342" t="s">
        <v>752</v>
      </c>
      <c r="C379" s="342">
        <v>2020</v>
      </c>
      <c r="D379" s="343" t="s">
        <v>175</v>
      </c>
      <c r="E379" s="342">
        <v>6</v>
      </c>
      <c r="F379" s="405"/>
      <c r="G379" s="251"/>
    </row>
    <row r="380" spans="1:7" s="41" customFormat="1" ht="22.5">
      <c r="A380" s="341" t="s">
        <v>1709</v>
      </c>
      <c r="B380" s="342" t="s">
        <v>752</v>
      </c>
      <c r="C380" s="342">
        <v>2020</v>
      </c>
      <c r="D380" s="343" t="s">
        <v>295</v>
      </c>
      <c r="E380" s="342">
        <v>3</v>
      </c>
      <c r="F380" s="405"/>
      <c r="G380" s="244"/>
    </row>
    <row r="381" spans="1:7" s="41" customFormat="1" ht="22.5">
      <c r="A381" s="341" t="s">
        <v>1710</v>
      </c>
      <c r="B381" s="342" t="s">
        <v>752</v>
      </c>
      <c r="C381" s="342">
        <v>2020</v>
      </c>
      <c r="D381" s="343" t="s">
        <v>296</v>
      </c>
      <c r="E381" s="342">
        <v>1</v>
      </c>
      <c r="F381" s="405"/>
      <c r="G381" s="251"/>
    </row>
    <row r="382" spans="1:7" s="41" customFormat="1" ht="22.5">
      <c r="A382" s="341" t="s">
        <v>1711</v>
      </c>
      <c r="B382" s="342" t="s">
        <v>757</v>
      </c>
      <c r="C382" s="342">
        <v>2021</v>
      </c>
      <c r="D382" s="343" t="str">
        <f>$D$374</f>
        <v>75cl</v>
      </c>
      <c r="E382" s="342">
        <v>6</v>
      </c>
      <c r="F382" s="405"/>
      <c r="G382" s="251"/>
    </row>
    <row r="383" spans="1:7" s="41" customFormat="1" ht="22.5">
      <c r="A383" s="341" t="s">
        <v>1712</v>
      </c>
      <c r="B383" s="342" t="s">
        <v>758</v>
      </c>
      <c r="C383" s="342">
        <v>2021</v>
      </c>
      <c r="D383" s="343" t="s">
        <v>295</v>
      </c>
      <c r="E383" s="342">
        <v>1</v>
      </c>
      <c r="F383" s="405"/>
      <c r="G383" s="251"/>
    </row>
    <row r="384" spans="1:7" s="41" customFormat="1" ht="31.5">
      <c r="A384" s="353" t="s">
        <v>633</v>
      </c>
      <c r="B384" s="351"/>
      <c r="C384" s="342"/>
      <c r="D384" s="343"/>
      <c r="E384" s="342"/>
      <c r="F384" s="405"/>
      <c r="G384" s="244"/>
    </row>
    <row r="385" spans="1:7" s="41" customFormat="1" ht="22.5">
      <c r="A385" s="341" t="s">
        <v>1713</v>
      </c>
      <c r="B385" s="342" t="s">
        <v>1714</v>
      </c>
      <c r="C385" s="342">
        <v>2021</v>
      </c>
      <c r="D385" s="343" t="str">
        <f>$D$374</f>
        <v>75cl</v>
      </c>
      <c r="E385" s="342">
        <v>6</v>
      </c>
      <c r="F385" s="405"/>
      <c r="G385" s="251"/>
    </row>
    <row r="386" spans="1:7" s="41" customFormat="1" ht="22.5">
      <c r="A386" s="341" t="s">
        <v>1715</v>
      </c>
      <c r="B386" s="342" t="s">
        <v>1714</v>
      </c>
      <c r="C386" s="342">
        <v>2021</v>
      </c>
      <c r="D386" s="343" t="str">
        <f>$D$374</f>
        <v>75cl</v>
      </c>
      <c r="E386" s="342">
        <v>6</v>
      </c>
      <c r="F386" s="405"/>
      <c r="G386" s="251"/>
    </row>
    <row r="387" spans="1:7" s="41" customFormat="1" ht="22.5">
      <c r="A387" s="341" t="s">
        <v>1716</v>
      </c>
      <c r="B387" s="342" t="s">
        <v>1714</v>
      </c>
      <c r="C387" s="342">
        <v>2021</v>
      </c>
      <c r="D387" s="343" t="s">
        <v>295</v>
      </c>
      <c r="E387" s="342">
        <v>6</v>
      </c>
      <c r="F387" s="405"/>
      <c r="G387" s="244"/>
    </row>
    <row r="388" spans="1:7" s="41" customFormat="1" ht="22.5">
      <c r="A388" s="341" t="s">
        <v>1717</v>
      </c>
      <c r="B388" s="342" t="s">
        <v>1714</v>
      </c>
      <c r="C388" s="342">
        <v>2021</v>
      </c>
      <c r="D388" s="343" t="s">
        <v>296</v>
      </c>
      <c r="E388" s="342">
        <v>1</v>
      </c>
      <c r="F388" s="405"/>
      <c r="G388" s="251"/>
    </row>
    <row r="389" spans="1:7" s="41" customFormat="1" ht="22.5">
      <c r="A389" s="341" t="s">
        <v>1718</v>
      </c>
      <c r="B389" s="342" t="s">
        <v>1714</v>
      </c>
      <c r="C389" s="342">
        <v>2021</v>
      </c>
      <c r="D389" s="343" t="s">
        <v>903</v>
      </c>
      <c r="E389" s="342">
        <v>1</v>
      </c>
      <c r="F389" s="405"/>
      <c r="G389" s="251"/>
    </row>
    <row r="390" spans="1:7" s="41" customFormat="1" ht="22.5">
      <c r="A390" s="341" t="s">
        <v>1719</v>
      </c>
      <c r="B390" s="389"/>
      <c r="C390" s="340">
        <v>2022</v>
      </c>
      <c r="D390" s="339" t="s">
        <v>295</v>
      </c>
      <c r="E390" s="342">
        <v>1</v>
      </c>
      <c r="F390" s="405">
        <v>799</v>
      </c>
      <c r="G390" s="244"/>
    </row>
    <row r="391" spans="1:7" s="41" customFormat="1" ht="31.5">
      <c r="A391" s="353" t="s">
        <v>634</v>
      </c>
      <c r="B391" s="351"/>
      <c r="C391" s="342"/>
      <c r="D391" s="343"/>
      <c r="E391" s="342"/>
      <c r="F391" s="405"/>
      <c r="G391" s="251"/>
    </row>
    <row r="392" spans="1:7" s="41" customFormat="1" ht="22.5">
      <c r="A392" s="341" t="s">
        <v>1720</v>
      </c>
      <c r="B392" s="344"/>
      <c r="C392" s="342">
        <v>2020</v>
      </c>
      <c r="D392" s="343" t="str">
        <f>$D$374</f>
        <v>75cl</v>
      </c>
      <c r="E392" s="342">
        <v>6</v>
      </c>
      <c r="F392" s="405">
        <v>55</v>
      </c>
      <c r="G392" s="251"/>
    </row>
    <row r="393" spans="1:7" s="41" customFormat="1" ht="31.5">
      <c r="A393" s="353" t="s">
        <v>759</v>
      </c>
      <c r="B393" s="342"/>
      <c r="C393" s="342"/>
      <c r="D393" s="343"/>
      <c r="E393" s="342"/>
      <c r="F393" s="405"/>
      <c r="G393" s="251"/>
    </row>
    <row r="394" spans="1:7" s="41" customFormat="1" ht="22.5">
      <c r="A394" s="341" t="s">
        <v>1721</v>
      </c>
      <c r="B394" s="342" t="s">
        <v>760</v>
      </c>
      <c r="C394" s="342">
        <v>2021</v>
      </c>
      <c r="D394" s="343" t="str">
        <f>$D$374</f>
        <v>75cl</v>
      </c>
      <c r="E394" s="342">
        <v>12</v>
      </c>
      <c r="F394" s="405"/>
      <c r="G394" s="251"/>
    </row>
    <row r="395" spans="1:7" s="41" customFormat="1" ht="31.5">
      <c r="A395" s="353" t="s">
        <v>1722</v>
      </c>
      <c r="B395" s="351"/>
      <c r="C395" s="342"/>
      <c r="D395" s="343"/>
      <c r="E395" s="342"/>
      <c r="F395" s="405"/>
      <c r="G395" s="251"/>
    </row>
    <row r="396" spans="1:7" s="41" customFormat="1" ht="22.5">
      <c r="A396" s="341" t="s">
        <v>1723</v>
      </c>
      <c r="B396" s="344" t="s">
        <v>1724</v>
      </c>
      <c r="C396" s="342" t="s">
        <v>314</v>
      </c>
      <c r="D396" s="343" t="s">
        <v>175</v>
      </c>
      <c r="E396" s="342">
        <v>6</v>
      </c>
      <c r="F396" s="405"/>
      <c r="G396" s="251"/>
    </row>
    <row r="397" spans="1:7" s="41" customFormat="1" ht="31.5">
      <c r="A397" s="353" t="s">
        <v>572</v>
      </c>
      <c r="B397" s="351"/>
      <c r="C397" s="342"/>
      <c r="D397" s="343"/>
      <c r="E397" s="342"/>
      <c r="F397" s="405"/>
      <c r="G397" s="251"/>
    </row>
    <row r="398" spans="1:7" s="41" customFormat="1" ht="22.5">
      <c r="A398" s="341" t="s">
        <v>1725</v>
      </c>
      <c r="B398" s="342" t="s">
        <v>761</v>
      </c>
      <c r="C398" s="342" t="s">
        <v>314</v>
      </c>
      <c r="D398" s="343" t="s">
        <v>315</v>
      </c>
      <c r="E398" s="342">
        <v>12</v>
      </c>
      <c r="F398" s="405"/>
      <c r="G398" s="251"/>
    </row>
    <row r="399" spans="1:7" s="41" customFormat="1" ht="22.5">
      <c r="A399" s="341" t="s">
        <v>1726</v>
      </c>
      <c r="B399" s="342" t="s">
        <v>761</v>
      </c>
      <c r="C399" s="342" t="s">
        <v>314</v>
      </c>
      <c r="D399" s="343" t="str">
        <f>$D$374</f>
        <v>75cl</v>
      </c>
      <c r="E399" s="342">
        <v>6</v>
      </c>
      <c r="F399" s="405">
        <v>105</v>
      </c>
      <c r="G399" s="251"/>
    </row>
    <row r="400" spans="1:7" s="41" customFormat="1" ht="22.5">
      <c r="A400" s="341" t="s">
        <v>1727</v>
      </c>
      <c r="B400" s="342" t="s">
        <v>761</v>
      </c>
      <c r="C400" s="342" t="s">
        <v>314</v>
      </c>
      <c r="D400" s="343" t="s">
        <v>295</v>
      </c>
      <c r="E400" s="342">
        <v>6</v>
      </c>
      <c r="F400" s="405"/>
      <c r="G400" s="251"/>
    </row>
    <row r="401" spans="1:7" s="41" customFormat="1" ht="22.5">
      <c r="A401" s="341" t="s">
        <v>1728</v>
      </c>
      <c r="B401" s="342" t="s">
        <v>762</v>
      </c>
      <c r="C401" s="342" t="s">
        <v>314</v>
      </c>
      <c r="D401" s="343" t="str">
        <f>$D$374</f>
        <v>75cl</v>
      </c>
      <c r="E401" s="342">
        <v>6</v>
      </c>
      <c r="F401" s="405">
        <v>125</v>
      </c>
      <c r="G401" s="251"/>
    </row>
    <row r="402" spans="1:7" s="41" customFormat="1" ht="22.5">
      <c r="A402" s="341" t="s">
        <v>1729</v>
      </c>
      <c r="B402" s="342" t="s">
        <v>761</v>
      </c>
      <c r="C402" s="342" t="s">
        <v>314</v>
      </c>
      <c r="D402" s="343" t="str">
        <f>$D$374</f>
        <v>75cl</v>
      </c>
      <c r="E402" s="342">
        <v>6</v>
      </c>
      <c r="F402" s="405"/>
      <c r="G402" s="251"/>
    </row>
    <row r="403" spans="1:7" s="41" customFormat="1" ht="31.5">
      <c r="A403" s="336" t="s">
        <v>763</v>
      </c>
      <c r="B403" s="337"/>
      <c r="C403" s="340"/>
      <c r="D403" s="339"/>
      <c r="E403" s="340"/>
      <c r="F403" s="405"/>
      <c r="G403" s="251"/>
    </row>
    <row r="404" spans="1:7" s="41" customFormat="1" ht="22.5">
      <c r="A404" s="361" t="s">
        <v>1730</v>
      </c>
      <c r="B404" s="342" t="s">
        <v>1731</v>
      </c>
      <c r="C404" s="342" t="s">
        <v>314</v>
      </c>
      <c r="D404" s="343" t="str">
        <f>$D$364</f>
        <v>1.5cl</v>
      </c>
      <c r="E404" s="342">
        <v>6</v>
      </c>
      <c r="F404" s="405"/>
      <c r="G404" s="251"/>
    </row>
    <row r="405" spans="1:7" s="41" customFormat="1" ht="22.5">
      <c r="A405" s="361" t="s">
        <v>1732</v>
      </c>
      <c r="B405" s="342" t="s">
        <v>1731</v>
      </c>
      <c r="C405" s="342" t="s">
        <v>314</v>
      </c>
      <c r="D405" s="343" t="str">
        <f>$D$364</f>
        <v>1.5cl</v>
      </c>
      <c r="E405" s="342">
        <v>6</v>
      </c>
      <c r="F405" s="405"/>
      <c r="G405" s="251"/>
    </row>
    <row r="406" spans="1:7" s="41" customFormat="1" ht="31.5">
      <c r="A406" s="336" t="s">
        <v>1733</v>
      </c>
      <c r="B406" s="337"/>
      <c r="C406" s="340"/>
      <c r="D406" s="339"/>
      <c r="E406" s="340"/>
      <c r="F406" s="405"/>
      <c r="G406" s="244"/>
    </row>
    <row r="407" spans="1:7" s="41" customFormat="1" ht="22.5">
      <c r="A407" s="367" t="s">
        <v>1734</v>
      </c>
      <c r="B407" s="340" t="s">
        <v>691</v>
      </c>
      <c r="C407" s="340" t="s">
        <v>314</v>
      </c>
      <c r="D407" s="339" t="str">
        <f>$D$374</f>
        <v>75cl</v>
      </c>
      <c r="E407" s="342">
        <v>6</v>
      </c>
      <c r="F407" s="405"/>
      <c r="G407" s="251"/>
    </row>
    <row r="408" spans="1:7" s="41" customFormat="1" ht="31.5">
      <c r="A408" s="336" t="s">
        <v>764</v>
      </c>
      <c r="B408" s="340"/>
      <c r="C408" s="340"/>
      <c r="D408" s="339"/>
      <c r="E408" s="342"/>
      <c r="F408" s="405"/>
      <c r="G408" s="251"/>
    </row>
    <row r="409" spans="1:7" s="41" customFormat="1" ht="22.5">
      <c r="A409" s="341" t="s">
        <v>765</v>
      </c>
      <c r="B409" s="342" t="s">
        <v>691</v>
      </c>
      <c r="C409" s="342" t="s">
        <v>314</v>
      </c>
      <c r="D409" s="343" t="s">
        <v>175</v>
      </c>
      <c r="E409" s="342">
        <v>6</v>
      </c>
      <c r="F409" s="405"/>
      <c r="G409" s="244"/>
    </row>
    <row r="410" spans="1:7" s="41" customFormat="1" ht="22.5">
      <c r="A410" s="341" t="s">
        <v>1735</v>
      </c>
      <c r="B410" s="342" t="s">
        <v>691</v>
      </c>
      <c r="C410" s="342">
        <v>2012</v>
      </c>
      <c r="D410" s="343" t="s">
        <v>175</v>
      </c>
      <c r="E410" s="342">
        <v>6</v>
      </c>
      <c r="F410" s="405"/>
      <c r="G410" s="251"/>
    </row>
    <row r="411" spans="1:7" s="41" customFormat="1" ht="31.5">
      <c r="A411" s="353" t="s">
        <v>766</v>
      </c>
      <c r="B411" s="342"/>
      <c r="C411" s="342"/>
      <c r="D411" s="343"/>
      <c r="E411" s="342"/>
      <c r="F411" s="405"/>
      <c r="G411" s="251"/>
    </row>
    <row r="412" spans="1:7" s="41" customFormat="1" ht="22.5">
      <c r="A412" s="341" t="s">
        <v>1736</v>
      </c>
      <c r="B412" s="342" t="s">
        <v>767</v>
      </c>
      <c r="C412" s="342" t="s">
        <v>314</v>
      </c>
      <c r="D412" s="343" t="str">
        <f>$D$374</f>
        <v>75cl</v>
      </c>
      <c r="E412" s="342">
        <v>6</v>
      </c>
      <c r="F412" s="405"/>
      <c r="G412" s="251"/>
    </row>
    <row r="413" spans="1:7" s="41" customFormat="1" ht="31.5">
      <c r="A413" s="336" t="s">
        <v>768</v>
      </c>
      <c r="B413" s="340"/>
      <c r="C413" s="340"/>
      <c r="D413" s="339"/>
      <c r="E413" s="342"/>
      <c r="F413" s="405"/>
      <c r="G413" s="251"/>
    </row>
    <row r="414" spans="1:7" s="41" customFormat="1" ht="22.5">
      <c r="A414" s="341" t="s">
        <v>1737</v>
      </c>
      <c r="B414" s="344"/>
      <c r="C414" s="340" t="s">
        <v>314</v>
      </c>
      <c r="D414" s="339" t="s">
        <v>315</v>
      </c>
      <c r="E414" s="342">
        <v>12</v>
      </c>
      <c r="F414" s="405"/>
      <c r="G414" s="244"/>
    </row>
    <row r="415" spans="1:7" s="41" customFormat="1" ht="22.5">
      <c r="A415" s="341" t="s">
        <v>1738</v>
      </c>
      <c r="B415" s="344"/>
      <c r="C415" s="340" t="s">
        <v>314</v>
      </c>
      <c r="D415" s="339" t="s">
        <v>175</v>
      </c>
      <c r="E415" s="342">
        <v>6</v>
      </c>
      <c r="F415" s="405"/>
      <c r="G415" s="244"/>
    </row>
    <row r="416" spans="1:7" s="41" customFormat="1" ht="22.5">
      <c r="A416" s="341" t="s">
        <v>1739</v>
      </c>
      <c r="B416" s="344"/>
      <c r="C416" s="340" t="s">
        <v>314</v>
      </c>
      <c r="D416" s="339" t="s">
        <v>295</v>
      </c>
      <c r="E416" s="342">
        <v>3</v>
      </c>
      <c r="F416" s="405"/>
      <c r="G416" s="251"/>
    </row>
    <row r="417" spans="1:7" s="41" customFormat="1" ht="22.5">
      <c r="A417" s="341" t="s">
        <v>1740</v>
      </c>
      <c r="B417" s="344"/>
      <c r="C417" s="340" t="s">
        <v>314</v>
      </c>
      <c r="D417" s="339" t="s">
        <v>315</v>
      </c>
      <c r="E417" s="342">
        <v>12</v>
      </c>
      <c r="F417" s="405"/>
      <c r="G417" s="244"/>
    </row>
    <row r="418" spans="1:7" s="41" customFormat="1" ht="22.5">
      <c r="A418" s="341" t="s">
        <v>1741</v>
      </c>
      <c r="B418" s="344"/>
      <c r="C418" s="340" t="s">
        <v>314</v>
      </c>
      <c r="D418" s="339" t="s">
        <v>175</v>
      </c>
      <c r="E418" s="342">
        <v>6</v>
      </c>
      <c r="F418" s="405"/>
      <c r="G418" s="251"/>
    </row>
    <row r="419" spans="1:7" s="41" customFormat="1" ht="22.5">
      <c r="A419" s="341" t="s">
        <v>1742</v>
      </c>
      <c r="B419" s="344"/>
      <c r="C419" s="340" t="s">
        <v>314</v>
      </c>
      <c r="D419" s="339" t="s">
        <v>295</v>
      </c>
      <c r="E419" s="342">
        <v>3</v>
      </c>
      <c r="F419" s="405"/>
      <c r="G419" s="244"/>
    </row>
    <row r="420" spans="1:7" s="41" customFormat="1" ht="22.5">
      <c r="A420" s="341" t="s">
        <v>1743</v>
      </c>
      <c r="B420" s="344"/>
      <c r="C420" s="340" t="s">
        <v>314</v>
      </c>
      <c r="D420" s="339" t="s">
        <v>175</v>
      </c>
      <c r="E420" s="342">
        <v>6</v>
      </c>
      <c r="F420" s="405"/>
      <c r="G420" s="251"/>
    </row>
    <row r="421" spans="1:7" s="41" customFormat="1" ht="22.5">
      <c r="A421" s="341" t="s">
        <v>1744</v>
      </c>
      <c r="B421" s="344"/>
      <c r="C421" s="340" t="s">
        <v>314</v>
      </c>
      <c r="D421" s="339" t="s">
        <v>175</v>
      </c>
      <c r="E421" s="342">
        <v>1</v>
      </c>
      <c r="F421" s="405"/>
      <c r="G421" s="251"/>
    </row>
    <row r="422" spans="1:7" s="41" customFormat="1" ht="22.5">
      <c r="A422" s="341" t="s">
        <v>1745</v>
      </c>
      <c r="B422" s="344"/>
      <c r="C422" s="340" t="s">
        <v>314</v>
      </c>
      <c r="D422" s="339" t="s">
        <v>175</v>
      </c>
      <c r="E422" s="342">
        <v>6</v>
      </c>
      <c r="F422" s="405"/>
      <c r="G422" s="251"/>
    </row>
    <row r="423" spans="1:7" s="41" customFormat="1" ht="22.5">
      <c r="A423" s="341" t="s">
        <v>1746</v>
      </c>
      <c r="B423" s="344"/>
      <c r="C423" s="340" t="s">
        <v>314</v>
      </c>
      <c r="D423" s="339" t="s">
        <v>175</v>
      </c>
      <c r="E423" s="342">
        <v>6</v>
      </c>
      <c r="F423" s="405"/>
      <c r="G423" s="251"/>
    </row>
    <row r="424" spans="1:7" s="41" customFormat="1" ht="22.5">
      <c r="A424" s="341" t="s">
        <v>1747</v>
      </c>
      <c r="B424" s="344"/>
      <c r="C424" s="340" t="s">
        <v>314</v>
      </c>
      <c r="D424" s="339" t="s">
        <v>175</v>
      </c>
      <c r="E424" s="342">
        <v>6</v>
      </c>
      <c r="F424" s="405"/>
      <c r="G424" s="251"/>
    </row>
    <row r="425" spans="1:7" s="41" customFormat="1" ht="22.5">
      <c r="A425" s="341" t="s">
        <v>1748</v>
      </c>
      <c r="B425" s="344"/>
      <c r="C425" s="340" t="s">
        <v>314</v>
      </c>
      <c r="D425" s="339" t="s">
        <v>175</v>
      </c>
      <c r="E425" s="342">
        <v>6</v>
      </c>
      <c r="F425" s="405"/>
      <c r="G425" s="244"/>
    </row>
    <row r="426" spans="1:7" s="41" customFormat="1" ht="31.5">
      <c r="A426" s="336" t="s">
        <v>1127</v>
      </c>
      <c r="B426" s="340"/>
      <c r="C426" s="340"/>
      <c r="D426" s="339"/>
      <c r="E426" s="342"/>
      <c r="F426" s="405"/>
      <c r="G426" s="260"/>
    </row>
    <row r="427" spans="1:7" s="41" customFormat="1" ht="22.5">
      <c r="A427" s="370" t="s">
        <v>1749</v>
      </c>
      <c r="B427" s="373" t="s">
        <v>1750</v>
      </c>
      <c r="C427" s="371" t="s">
        <v>314</v>
      </c>
      <c r="D427" s="372" t="s">
        <v>175</v>
      </c>
      <c r="E427" s="371">
        <v>6</v>
      </c>
      <c r="F427" s="405"/>
      <c r="G427" s="260"/>
    </row>
    <row r="428" spans="1:7" s="41" customFormat="1" ht="22.5">
      <c r="A428" s="370" t="s">
        <v>1751</v>
      </c>
      <c r="B428" s="371" t="s">
        <v>1752</v>
      </c>
      <c r="C428" s="371" t="s">
        <v>314</v>
      </c>
      <c r="D428" s="372" t="s">
        <v>175</v>
      </c>
      <c r="E428" s="371">
        <v>6</v>
      </c>
      <c r="F428" s="405"/>
      <c r="G428" s="244"/>
    </row>
    <row r="429" spans="1:7" s="48" customFormat="1" ht="22.5">
      <c r="A429" s="379"/>
      <c r="B429" s="342"/>
      <c r="C429" s="342"/>
      <c r="D429" s="343"/>
      <c r="E429" s="342"/>
      <c r="F429" s="405"/>
      <c r="G429" s="251"/>
    </row>
    <row r="430" spans="1:7" s="48" customFormat="1" ht="31.5">
      <c r="A430" s="353" t="s">
        <v>313</v>
      </c>
      <c r="B430" s="351"/>
      <c r="C430" s="342"/>
      <c r="D430" s="343"/>
      <c r="E430" s="342"/>
      <c r="F430" s="405"/>
      <c r="G430" s="251"/>
    </row>
    <row r="431" spans="1:7" s="41" customFormat="1" ht="22.5">
      <c r="A431" s="341" t="s">
        <v>1753</v>
      </c>
      <c r="B431" s="342" t="s">
        <v>767</v>
      </c>
      <c r="C431" s="342" t="s">
        <v>314</v>
      </c>
      <c r="D431" s="343" t="s">
        <v>175</v>
      </c>
      <c r="E431" s="342">
        <v>6</v>
      </c>
      <c r="F431" s="405"/>
      <c r="G431" s="244"/>
    </row>
    <row r="432" spans="1:7" s="41" customFormat="1" ht="22.5">
      <c r="A432" s="341" t="s">
        <v>1754</v>
      </c>
      <c r="B432" s="342" t="s">
        <v>767</v>
      </c>
      <c r="C432" s="342" t="s">
        <v>314</v>
      </c>
      <c r="D432" s="343" t="s">
        <v>296</v>
      </c>
      <c r="E432" s="342">
        <v>1</v>
      </c>
      <c r="F432" s="405"/>
      <c r="G432" s="251"/>
    </row>
    <row r="433" spans="1:7" s="41" customFormat="1" ht="22.5">
      <c r="A433" s="379" t="s">
        <v>1755</v>
      </c>
      <c r="B433" s="342" t="s">
        <v>691</v>
      </c>
      <c r="C433" s="342" t="s">
        <v>314</v>
      </c>
      <c r="D433" s="343" t="s">
        <v>175</v>
      </c>
      <c r="E433" s="342">
        <v>6</v>
      </c>
      <c r="F433" s="405"/>
      <c r="G433" s="244"/>
    </row>
    <row r="434" spans="1:7" s="41" customFormat="1" ht="22.5">
      <c r="A434" s="341" t="s">
        <v>1756</v>
      </c>
      <c r="B434" s="342" t="s">
        <v>691</v>
      </c>
      <c r="C434" s="342" t="s">
        <v>314</v>
      </c>
      <c r="D434" s="343" t="s">
        <v>295</v>
      </c>
      <c r="E434" s="342">
        <v>6</v>
      </c>
      <c r="F434" s="405"/>
      <c r="G434" s="251"/>
    </row>
    <row r="435" spans="1:7" s="41" customFormat="1" ht="22.5">
      <c r="A435" s="341" t="s">
        <v>1757</v>
      </c>
      <c r="B435" s="342" t="s">
        <v>691</v>
      </c>
      <c r="C435" s="342" t="s">
        <v>314</v>
      </c>
      <c r="D435" s="343" t="s">
        <v>296</v>
      </c>
      <c r="E435" s="342">
        <v>1</v>
      </c>
      <c r="F435" s="405"/>
      <c r="G435" s="244"/>
    </row>
    <row r="436" spans="1:7" s="41" customFormat="1" ht="22.5">
      <c r="A436" s="379" t="s">
        <v>1758</v>
      </c>
      <c r="B436" s="342" t="s">
        <v>761</v>
      </c>
      <c r="C436" s="342" t="s">
        <v>314</v>
      </c>
      <c r="D436" s="343" t="str">
        <f>$D$374</f>
        <v>75cl</v>
      </c>
      <c r="E436" s="342">
        <v>1</v>
      </c>
      <c r="F436" s="405"/>
      <c r="G436" s="251"/>
    </row>
    <row r="437" spans="1:7" s="41" customFormat="1" ht="22.5">
      <c r="A437" s="379" t="s">
        <v>1759</v>
      </c>
      <c r="B437" s="342" t="s">
        <v>761</v>
      </c>
      <c r="C437" s="342" t="s">
        <v>314</v>
      </c>
      <c r="D437" s="343" t="s">
        <v>295</v>
      </c>
      <c r="E437" s="342">
        <v>1</v>
      </c>
      <c r="F437" s="405"/>
      <c r="G437" s="251"/>
    </row>
    <row r="438" spans="1:7" s="41" customFormat="1" ht="31.5">
      <c r="A438" s="336" t="s">
        <v>635</v>
      </c>
      <c r="B438" s="337"/>
      <c r="C438" s="340"/>
      <c r="D438" s="339"/>
      <c r="E438" s="340"/>
      <c r="F438" s="405"/>
      <c r="G438" s="251"/>
    </row>
    <row r="439" spans="1:7" s="41" customFormat="1" ht="22.5">
      <c r="A439" s="341" t="s">
        <v>1760</v>
      </c>
      <c r="B439" s="342" t="s">
        <v>761</v>
      </c>
      <c r="C439" s="342" t="s">
        <v>314</v>
      </c>
      <c r="D439" s="343" t="str">
        <f>$D$374</f>
        <v>75cl</v>
      </c>
      <c r="E439" s="342">
        <v>6</v>
      </c>
      <c r="F439" s="405"/>
      <c r="G439" s="251"/>
    </row>
    <row r="440" spans="1:7" s="41" customFormat="1" ht="22.5">
      <c r="A440" s="341" t="s">
        <v>1761</v>
      </c>
      <c r="B440" s="342" t="s">
        <v>767</v>
      </c>
      <c r="C440" s="342" t="s">
        <v>314</v>
      </c>
      <c r="D440" s="343" t="str">
        <f>$D$374</f>
        <v>75cl</v>
      </c>
      <c r="E440" s="342">
        <v>6</v>
      </c>
      <c r="F440" s="405"/>
      <c r="G440" s="251"/>
    </row>
    <row r="441" spans="1:7" s="41" customFormat="1" ht="22.5">
      <c r="A441" s="341" t="s">
        <v>316</v>
      </c>
      <c r="B441" s="342" t="s">
        <v>728</v>
      </c>
      <c r="C441" s="342" t="s">
        <v>314</v>
      </c>
      <c r="D441" s="343" t="str">
        <f>$D$374</f>
        <v>75cl</v>
      </c>
      <c r="E441" s="342">
        <v>6</v>
      </c>
      <c r="F441" s="405"/>
      <c r="G441" s="251"/>
    </row>
    <row r="442" spans="1:7" s="41" customFormat="1" ht="31.5">
      <c r="A442" s="336" t="s">
        <v>637</v>
      </c>
      <c r="B442" s="340"/>
      <c r="C442" s="340"/>
      <c r="D442" s="339"/>
      <c r="E442" s="342"/>
      <c r="F442" s="405"/>
      <c r="G442" s="251"/>
    </row>
    <row r="443" spans="1:7" s="41" customFormat="1" ht="22.5">
      <c r="A443" s="341" t="s">
        <v>770</v>
      </c>
      <c r="B443" s="342" t="s">
        <v>771</v>
      </c>
      <c r="C443" s="342" t="s">
        <v>314</v>
      </c>
      <c r="D443" s="343" t="str">
        <f>$D$381</f>
        <v>3l</v>
      </c>
      <c r="E443" s="342">
        <v>6</v>
      </c>
      <c r="F443" s="405"/>
      <c r="G443" s="251"/>
    </row>
    <row r="444" spans="1:7" s="41" customFormat="1" ht="22.5">
      <c r="A444" s="350" t="s">
        <v>1762</v>
      </c>
      <c r="B444" s="342"/>
      <c r="C444" s="342"/>
      <c r="D444" s="343"/>
      <c r="E444" s="342"/>
      <c r="F444" s="405"/>
      <c r="G444" s="251"/>
    </row>
    <row r="445" spans="1:7" s="41" customFormat="1" ht="22.5">
      <c r="A445" s="341" t="s">
        <v>409</v>
      </c>
      <c r="B445" s="344" t="s">
        <v>691</v>
      </c>
      <c r="C445" s="342" t="s">
        <v>314</v>
      </c>
      <c r="D445" s="343" t="s">
        <v>175</v>
      </c>
      <c r="E445" s="342">
        <v>1</v>
      </c>
      <c r="F445" s="405"/>
      <c r="G445" s="244"/>
    </row>
    <row r="446" spans="1:7" s="41" customFormat="1" ht="22.5">
      <c r="A446" s="350" t="s">
        <v>1763</v>
      </c>
      <c r="B446" s="386"/>
      <c r="C446" s="342"/>
      <c r="D446" s="343"/>
      <c r="E446" s="342"/>
      <c r="F446" s="405"/>
      <c r="G446" s="251"/>
    </row>
    <row r="447" spans="1:7" s="41" customFormat="1" ht="22.5">
      <c r="A447" s="341" t="s">
        <v>1764</v>
      </c>
      <c r="B447" s="385" t="s">
        <v>769</v>
      </c>
      <c r="C447" s="342">
        <v>2012</v>
      </c>
      <c r="D447" s="343" t="str">
        <f>$D$381</f>
        <v>3l</v>
      </c>
      <c r="E447" s="340">
        <v>1</v>
      </c>
      <c r="F447" s="405"/>
      <c r="G447" s="251"/>
    </row>
    <row r="448" spans="1:7" s="41" customFormat="1" ht="22.5">
      <c r="A448" s="341" t="s">
        <v>1764</v>
      </c>
      <c r="B448" s="385" t="s">
        <v>769</v>
      </c>
      <c r="C448" s="342">
        <v>2013</v>
      </c>
      <c r="D448" s="343" t="str">
        <f>$D$381</f>
        <v>3l</v>
      </c>
      <c r="E448" s="340">
        <v>1</v>
      </c>
      <c r="F448" s="405"/>
      <c r="G448" s="251"/>
    </row>
    <row r="449" spans="1:7" s="41" customFormat="1" ht="22.5">
      <c r="A449" s="355" t="s">
        <v>1765</v>
      </c>
      <c r="B449" s="385" t="s">
        <v>769</v>
      </c>
      <c r="C449" s="342">
        <v>2010</v>
      </c>
      <c r="D449" s="343" t="str">
        <f>$D$381</f>
        <v>3l</v>
      </c>
      <c r="E449" s="340">
        <v>1</v>
      </c>
      <c r="F449" s="405"/>
      <c r="G449" s="244"/>
    </row>
    <row r="450" spans="1:7" s="41" customFormat="1" ht="31.5">
      <c r="A450" s="336" t="s">
        <v>573</v>
      </c>
      <c r="B450" s="340"/>
      <c r="C450" s="340"/>
      <c r="D450" s="339"/>
      <c r="E450" s="342"/>
      <c r="F450" s="405"/>
      <c r="G450" s="251"/>
    </row>
    <row r="451" spans="1:7" s="41" customFormat="1" ht="22.5">
      <c r="A451" s="367" t="s">
        <v>772</v>
      </c>
      <c r="B451" s="340" t="s">
        <v>761</v>
      </c>
      <c r="C451" s="340">
        <v>2008</v>
      </c>
      <c r="D451" s="339" t="str">
        <f>$D$374</f>
        <v>75cl</v>
      </c>
      <c r="E451" s="342">
        <v>1</v>
      </c>
      <c r="F451" s="405"/>
      <c r="G451" s="251"/>
    </row>
    <row r="452" spans="1:7" s="41" customFormat="1" ht="22.5">
      <c r="A452" s="341"/>
      <c r="B452" s="342"/>
      <c r="C452" s="342"/>
      <c r="D452" s="343"/>
      <c r="E452" s="342"/>
      <c r="F452" s="405"/>
      <c r="G452" s="251"/>
    </row>
    <row r="453" spans="1:7" s="41" customFormat="1" ht="22.5">
      <c r="A453" s="390" t="s">
        <v>317</v>
      </c>
      <c r="B453" s="391"/>
      <c r="C453" s="392"/>
      <c r="D453" s="392"/>
      <c r="E453" s="393"/>
      <c r="F453" s="405"/>
      <c r="G453" s="244"/>
    </row>
    <row r="454" spans="1:7" s="41" customFormat="1" ht="22.5">
      <c r="A454" s="378" t="s">
        <v>1766</v>
      </c>
      <c r="B454" s="337"/>
      <c r="C454" s="340"/>
      <c r="D454" s="339"/>
      <c r="E454" s="340"/>
      <c r="F454" s="405"/>
      <c r="G454" s="251"/>
    </row>
    <row r="455" spans="1:7" s="41" customFormat="1" ht="22.5">
      <c r="A455" s="341" t="s">
        <v>318</v>
      </c>
      <c r="B455" s="342" t="s">
        <v>773</v>
      </c>
      <c r="C455" s="342">
        <v>2014</v>
      </c>
      <c r="D455" s="343" t="str">
        <f>$D$374</f>
        <v>75cl</v>
      </c>
      <c r="E455" s="342">
        <v>6</v>
      </c>
      <c r="F455" s="405"/>
      <c r="G455" s="244"/>
    </row>
    <row r="456" spans="1:7" s="41" customFormat="1" ht="22.5">
      <c r="A456" s="341" t="s">
        <v>318</v>
      </c>
      <c r="B456" s="342" t="s">
        <v>773</v>
      </c>
      <c r="C456" s="342">
        <v>2018</v>
      </c>
      <c r="D456" s="343" t="str">
        <f>$D$374</f>
        <v>75cl</v>
      </c>
      <c r="E456" s="342">
        <v>6</v>
      </c>
      <c r="F456" s="405"/>
      <c r="G456" s="251"/>
    </row>
    <row r="457" spans="1:7" s="41" customFormat="1" ht="22.5">
      <c r="A457" s="350" t="s">
        <v>1767</v>
      </c>
      <c r="B457" s="342"/>
      <c r="C457" s="369"/>
      <c r="D457" s="394"/>
      <c r="E457" s="342"/>
      <c r="F457" s="405"/>
      <c r="G457" s="244"/>
    </row>
    <row r="458" spans="1:7" s="41" customFormat="1" ht="22.5">
      <c r="A458" s="341" t="s">
        <v>1768</v>
      </c>
      <c r="B458" s="344"/>
      <c r="C458" s="342">
        <v>2021</v>
      </c>
      <c r="D458" s="343" t="s">
        <v>175</v>
      </c>
      <c r="E458" s="342">
        <v>6</v>
      </c>
      <c r="F458" s="405"/>
      <c r="G458" s="244"/>
    </row>
    <row r="459" spans="1:7" s="41" customFormat="1" ht="22.5">
      <c r="A459" s="341" t="s">
        <v>1769</v>
      </c>
      <c r="B459" s="344"/>
      <c r="C459" s="342">
        <v>2021</v>
      </c>
      <c r="D459" s="343" t="s">
        <v>175</v>
      </c>
      <c r="E459" s="342">
        <v>6</v>
      </c>
      <c r="F459" s="405"/>
      <c r="G459" s="251"/>
    </row>
    <row r="460" spans="1:7" s="41" customFormat="1" ht="22.5">
      <c r="A460" s="341" t="s">
        <v>1770</v>
      </c>
      <c r="B460" s="344"/>
      <c r="C460" s="342">
        <v>2021</v>
      </c>
      <c r="D460" s="343" t="s">
        <v>175</v>
      </c>
      <c r="E460" s="342">
        <v>6</v>
      </c>
      <c r="F460" s="405"/>
      <c r="G460" s="244"/>
    </row>
    <row r="461" spans="1:7" s="41" customFormat="1" ht="22.5">
      <c r="A461" s="341" t="s">
        <v>1771</v>
      </c>
      <c r="B461" s="344"/>
      <c r="C461" s="342">
        <v>2020</v>
      </c>
      <c r="D461" s="343" t="s">
        <v>175</v>
      </c>
      <c r="E461" s="342">
        <v>6</v>
      </c>
      <c r="F461" s="405"/>
      <c r="G461" s="244"/>
    </row>
    <row r="462" spans="1:7" s="41" customFormat="1" ht="22.5">
      <c r="A462" s="341" t="s">
        <v>1772</v>
      </c>
      <c r="B462" s="344"/>
      <c r="C462" s="342">
        <v>2018</v>
      </c>
      <c r="D462" s="343" t="s">
        <v>175</v>
      </c>
      <c r="E462" s="342">
        <v>6</v>
      </c>
      <c r="F462" s="405"/>
      <c r="G462" s="251"/>
    </row>
    <row r="463" spans="1:7" s="41" customFormat="1" ht="22.5">
      <c r="A463" s="341" t="s">
        <v>1773</v>
      </c>
      <c r="B463" s="344"/>
      <c r="C463" s="342">
        <v>2019</v>
      </c>
      <c r="D463" s="343" t="s">
        <v>175</v>
      </c>
      <c r="E463" s="342">
        <v>6</v>
      </c>
      <c r="F463" s="405"/>
      <c r="G463" s="251"/>
    </row>
    <row r="464" spans="1:7" s="41" customFormat="1" ht="22.5">
      <c r="A464" s="341" t="s">
        <v>1774</v>
      </c>
      <c r="B464" s="385" t="s">
        <v>779</v>
      </c>
      <c r="C464" s="342">
        <v>2017</v>
      </c>
      <c r="D464" s="343" t="s">
        <v>175</v>
      </c>
      <c r="E464" s="342">
        <v>6</v>
      </c>
      <c r="F464" s="405"/>
      <c r="G464" s="244"/>
    </row>
    <row r="465" spans="1:7" s="41" customFormat="1" ht="22.5">
      <c r="A465" s="341" t="s">
        <v>1775</v>
      </c>
      <c r="B465" s="344"/>
      <c r="C465" s="342">
        <v>2015</v>
      </c>
      <c r="D465" s="343" t="s">
        <v>175</v>
      </c>
      <c r="E465" s="342">
        <v>6</v>
      </c>
      <c r="F465" s="405"/>
      <c r="G465" s="244"/>
    </row>
    <row r="466" spans="1:7" s="41" customFormat="1" ht="22.5">
      <c r="A466" s="341" t="s">
        <v>1776</v>
      </c>
      <c r="B466" s="344"/>
      <c r="C466" s="342" t="s">
        <v>1777</v>
      </c>
      <c r="D466" s="343" t="s">
        <v>203</v>
      </c>
      <c r="E466" s="342">
        <v>1</v>
      </c>
      <c r="F466" s="405"/>
      <c r="G466" s="251"/>
    </row>
    <row r="467" spans="1:7" s="41" customFormat="1" ht="22.5">
      <c r="A467" s="378" t="s">
        <v>1778</v>
      </c>
      <c r="B467" s="351"/>
      <c r="C467" s="340"/>
      <c r="D467" s="339"/>
      <c r="E467" s="342"/>
      <c r="F467" s="405"/>
      <c r="G467" s="251"/>
    </row>
    <row r="468" spans="1:7" s="41" customFormat="1" ht="22.5">
      <c r="A468" s="346" t="s">
        <v>774</v>
      </c>
      <c r="B468" s="349" t="s">
        <v>728</v>
      </c>
      <c r="C468" s="395">
        <v>2019</v>
      </c>
      <c r="D468" s="396" t="s">
        <v>175</v>
      </c>
      <c r="E468" s="347">
        <v>6</v>
      </c>
      <c r="F468" s="405"/>
      <c r="G468" s="251"/>
    </row>
    <row r="469" spans="1:7" s="41" customFormat="1" ht="22.5">
      <c r="A469" s="350" t="s">
        <v>1779</v>
      </c>
      <c r="B469" s="351"/>
      <c r="C469" s="342"/>
      <c r="D469" s="343"/>
      <c r="E469" s="342"/>
      <c r="F469" s="405"/>
      <c r="G469" s="251"/>
    </row>
    <row r="470" spans="1:7" s="41" customFormat="1" ht="22.5">
      <c r="A470" s="341" t="s">
        <v>1780</v>
      </c>
      <c r="B470" s="342" t="s">
        <v>775</v>
      </c>
      <c r="C470" s="342" t="s">
        <v>314</v>
      </c>
      <c r="D470" s="343" t="str">
        <f>$D$374</f>
        <v>75cl</v>
      </c>
      <c r="E470" s="342">
        <v>6</v>
      </c>
      <c r="F470" s="405">
        <v>39.9</v>
      </c>
      <c r="G470" s="251"/>
    </row>
    <row r="471" spans="1:7" s="41" customFormat="1" ht="22.5">
      <c r="A471" s="341" t="s">
        <v>1781</v>
      </c>
      <c r="B471" s="342" t="s">
        <v>776</v>
      </c>
      <c r="C471" s="342" t="s">
        <v>314</v>
      </c>
      <c r="D471" s="343" t="str">
        <f>$D$374</f>
        <v>75cl</v>
      </c>
      <c r="E471" s="342">
        <v>6</v>
      </c>
      <c r="F471" s="405"/>
      <c r="G471" s="251"/>
    </row>
    <row r="472" spans="1:7" s="41" customFormat="1" ht="22.5">
      <c r="A472" s="341" t="s">
        <v>1782</v>
      </c>
      <c r="B472" s="342" t="s">
        <v>776</v>
      </c>
      <c r="C472" s="342" t="s">
        <v>314</v>
      </c>
      <c r="D472" s="343" t="str">
        <f>$D$374</f>
        <v>75cl</v>
      </c>
      <c r="E472" s="342">
        <v>6</v>
      </c>
      <c r="F472" s="405"/>
      <c r="G472" s="251"/>
    </row>
    <row r="473" spans="1:7" s="41" customFormat="1" ht="22.5">
      <c r="A473" s="341" t="s">
        <v>1783</v>
      </c>
      <c r="B473" s="342" t="s">
        <v>776</v>
      </c>
      <c r="C473" s="342" t="s">
        <v>314</v>
      </c>
      <c r="D473" s="343" t="str">
        <f>$D$374</f>
        <v>75cl</v>
      </c>
      <c r="E473" s="342">
        <v>6</v>
      </c>
      <c r="F473" s="405"/>
      <c r="G473" s="244"/>
    </row>
    <row r="474" spans="1:7" s="41" customFormat="1" ht="22.5">
      <c r="A474" s="341" t="s">
        <v>777</v>
      </c>
      <c r="B474" s="344" t="s">
        <v>778</v>
      </c>
      <c r="C474" s="342" t="s">
        <v>1777</v>
      </c>
      <c r="D474" s="343" t="str">
        <f>$D$374</f>
        <v>75cl</v>
      </c>
      <c r="E474" s="342">
        <v>7</v>
      </c>
      <c r="F474" s="405"/>
      <c r="G474" s="251"/>
    </row>
    <row r="475" spans="1:7" s="41" customFormat="1" ht="22.5">
      <c r="A475" s="350" t="s">
        <v>1784</v>
      </c>
      <c r="B475" s="351"/>
      <c r="C475" s="342"/>
      <c r="D475" s="343"/>
      <c r="E475" s="342"/>
      <c r="F475" s="405"/>
      <c r="G475" s="244"/>
    </row>
    <row r="476" spans="1:7" s="41" customFormat="1" ht="22.5">
      <c r="A476" s="361" t="s">
        <v>1785</v>
      </c>
      <c r="B476" s="342" t="s">
        <v>728</v>
      </c>
      <c r="C476" s="342">
        <v>2020</v>
      </c>
      <c r="D476" s="343" t="str">
        <f>$D$374</f>
        <v>75cl</v>
      </c>
      <c r="E476" s="342">
        <v>6</v>
      </c>
      <c r="F476" s="405"/>
      <c r="G476" s="251"/>
    </row>
    <row r="477" spans="1:7" s="41" customFormat="1" ht="22.5">
      <c r="A477" s="361" t="s">
        <v>1786</v>
      </c>
      <c r="B477" s="344" t="s">
        <v>1787</v>
      </c>
      <c r="C477" s="342">
        <v>2021</v>
      </c>
      <c r="D477" s="343" t="s">
        <v>175</v>
      </c>
      <c r="E477" s="342">
        <v>6</v>
      </c>
      <c r="F477" s="405"/>
      <c r="G477" s="251"/>
    </row>
    <row r="478" spans="1:7" s="41" customFormat="1" ht="22.5">
      <c r="A478" s="361" t="s">
        <v>1788</v>
      </c>
      <c r="B478" s="345" t="s">
        <v>775</v>
      </c>
      <c r="C478" s="342">
        <v>2020</v>
      </c>
      <c r="D478" s="343" t="str">
        <f>$D$374</f>
        <v>75cl</v>
      </c>
      <c r="E478" s="342">
        <v>12</v>
      </c>
      <c r="F478" s="405"/>
      <c r="G478" s="251"/>
    </row>
    <row r="479" spans="1:7" s="41" customFormat="1" ht="22.5">
      <c r="A479" s="361" t="s">
        <v>1789</v>
      </c>
      <c r="B479" s="356" t="s">
        <v>779</v>
      </c>
      <c r="C479" s="342">
        <v>2017</v>
      </c>
      <c r="D479" s="343" t="str">
        <f>$D$374</f>
        <v>75cl</v>
      </c>
      <c r="E479" s="342">
        <v>6</v>
      </c>
      <c r="F479" s="405"/>
      <c r="G479" s="251"/>
    </row>
    <row r="480" spans="1:7" s="41" customFormat="1" ht="22.5">
      <c r="A480" s="361" t="s">
        <v>1790</v>
      </c>
      <c r="B480" s="345" t="s">
        <v>780</v>
      </c>
      <c r="C480" s="342">
        <v>2017</v>
      </c>
      <c r="D480" s="343" t="str">
        <f>$D$374</f>
        <v>75cl</v>
      </c>
      <c r="E480" s="342">
        <v>12</v>
      </c>
      <c r="F480" s="405"/>
      <c r="G480" s="251"/>
    </row>
    <row r="481" spans="1:7" s="41" customFormat="1" ht="22.5">
      <c r="A481" s="361" t="s">
        <v>1791</v>
      </c>
      <c r="B481" s="345" t="s">
        <v>780</v>
      </c>
      <c r="C481" s="342">
        <v>2016</v>
      </c>
      <c r="D481" s="343" t="str">
        <f>$D$374</f>
        <v>75cl</v>
      </c>
      <c r="E481" s="342">
        <v>12</v>
      </c>
      <c r="F481" s="405"/>
      <c r="G481" s="244"/>
    </row>
    <row r="482" spans="1:7" s="41" customFormat="1" ht="22.5">
      <c r="A482" s="350" t="s">
        <v>1792</v>
      </c>
      <c r="B482" s="385"/>
      <c r="C482" s="342"/>
      <c r="D482" s="343"/>
      <c r="E482" s="342"/>
      <c r="F482" s="405"/>
      <c r="G482" s="251"/>
    </row>
    <row r="483" spans="1:7" s="41" customFormat="1" ht="22.5">
      <c r="A483" s="361" t="s">
        <v>1793</v>
      </c>
      <c r="B483" s="360" t="s">
        <v>781</v>
      </c>
      <c r="C483" s="342">
        <v>2020</v>
      </c>
      <c r="D483" s="343" t="s">
        <v>175</v>
      </c>
      <c r="E483" s="397">
        <v>6</v>
      </c>
      <c r="F483" s="405"/>
      <c r="G483" s="251"/>
    </row>
    <row r="484" spans="1:7" s="41" customFormat="1" ht="22.5">
      <c r="A484" s="361"/>
      <c r="B484" s="356"/>
      <c r="C484" s="340"/>
      <c r="D484" s="340"/>
      <c r="E484" s="342"/>
      <c r="F484" s="405"/>
      <c r="G484" s="251"/>
    </row>
    <row r="485" spans="1:7" s="41" customFormat="1" ht="22.5">
      <c r="A485" s="390" t="s">
        <v>319</v>
      </c>
      <c r="B485" s="391"/>
      <c r="C485" s="392"/>
      <c r="D485" s="392"/>
      <c r="E485" s="393"/>
      <c r="F485" s="405"/>
      <c r="G485" s="251"/>
    </row>
    <row r="486" spans="1:7" s="41" customFormat="1" ht="31.5">
      <c r="A486" s="336" t="s">
        <v>320</v>
      </c>
      <c r="B486" s="337"/>
      <c r="C486" s="342"/>
      <c r="D486" s="343"/>
      <c r="E486" s="342"/>
      <c r="F486" s="405"/>
      <c r="G486" s="251"/>
    </row>
    <row r="487" spans="1:7" s="41" customFormat="1" ht="22.5">
      <c r="A487" s="341" t="s">
        <v>1794</v>
      </c>
      <c r="B487" s="342" t="s">
        <v>782</v>
      </c>
      <c r="C487" s="340">
        <v>2018</v>
      </c>
      <c r="D487" s="339" t="str">
        <f>$D$374</f>
        <v>75cl</v>
      </c>
      <c r="E487" s="342">
        <v>6</v>
      </c>
      <c r="F487" s="405"/>
      <c r="G487" s="251"/>
    </row>
    <row r="488" spans="1:7" s="41" customFormat="1" ht="22.5">
      <c r="A488" s="341" t="s">
        <v>1795</v>
      </c>
      <c r="B488" s="344" t="s">
        <v>1796</v>
      </c>
      <c r="C488" s="342">
        <v>2021</v>
      </c>
      <c r="D488" s="343" t="str">
        <f>$D$364</f>
        <v>1.5cl</v>
      </c>
      <c r="E488" s="342">
        <v>6</v>
      </c>
      <c r="F488" s="405"/>
      <c r="G488" s="244"/>
    </row>
    <row r="489" spans="1:7" s="41" customFormat="1" ht="22.5">
      <c r="A489" s="341" t="s">
        <v>1797</v>
      </c>
      <c r="B489" s="342" t="s">
        <v>783</v>
      </c>
      <c r="C489" s="342">
        <v>2021</v>
      </c>
      <c r="D489" s="343" t="str">
        <f>$D$374</f>
        <v>75cl</v>
      </c>
      <c r="E489" s="342">
        <v>6</v>
      </c>
      <c r="F489" s="405"/>
      <c r="G489" s="251"/>
    </row>
    <row r="490" spans="1:7" s="41" customFormat="1" ht="22.5">
      <c r="A490" s="390" t="s">
        <v>1013</v>
      </c>
      <c r="B490" s="391"/>
      <c r="C490" s="392"/>
      <c r="D490" s="392"/>
      <c r="E490" s="393"/>
      <c r="F490" s="405"/>
      <c r="G490" s="244"/>
    </row>
    <row r="491" spans="1:7" s="41" customFormat="1" ht="31.5">
      <c r="A491" s="336" t="s">
        <v>1014</v>
      </c>
      <c r="B491" s="337"/>
      <c r="C491" s="342"/>
      <c r="D491" s="343"/>
      <c r="E491" s="342"/>
      <c r="F491" s="405"/>
      <c r="G491" s="244"/>
    </row>
    <row r="492" spans="1:7" s="41" customFormat="1" ht="22.5">
      <c r="A492" s="341" t="s">
        <v>1798</v>
      </c>
      <c r="B492" s="344" t="s">
        <v>1017</v>
      </c>
      <c r="C492" s="342">
        <v>2017</v>
      </c>
      <c r="D492" s="343" t="s">
        <v>175</v>
      </c>
      <c r="E492" s="342">
        <v>6</v>
      </c>
      <c r="F492" s="405"/>
      <c r="G492" s="251"/>
    </row>
    <row r="493" spans="1:7" s="41" customFormat="1" ht="31.5">
      <c r="A493" s="353" t="s">
        <v>1799</v>
      </c>
      <c r="B493" s="351"/>
      <c r="C493" s="342"/>
      <c r="D493" s="343"/>
      <c r="E493" s="342"/>
      <c r="F493" s="405"/>
      <c r="G493" s="244"/>
    </row>
    <row r="494" spans="1:7" s="41" customFormat="1" ht="22.5">
      <c r="A494" s="341" t="s">
        <v>1800</v>
      </c>
      <c r="B494" s="351"/>
      <c r="C494" s="340">
        <v>2022</v>
      </c>
      <c r="D494" s="343" t="s">
        <v>175</v>
      </c>
      <c r="E494" s="342">
        <v>6</v>
      </c>
      <c r="F494" s="405"/>
      <c r="G494" s="251"/>
    </row>
    <row r="495" spans="1:7" s="41" customFormat="1" ht="31.5">
      <c r="A495" s="353" t="s">
        <v>1015</v>
      </c>
      <c r="B495" s="351"/>
      <c r="C495" s="342"/>
      <c r="D495" s="343"/>
      <c r="E495" s="342"/>
      <c r="F495" s="405"/>
      <c r="G495" s="244"/>
    </row>
    <row r="496" spans="1:7" s="41" customFormat="1" ht="22.5">
      <c r="A496" s="341" t="s">
        <v>1801</v>
      </c>
      <c r="B496" s="344" t="s">
        <v>1802</v>
      </c>
      <c r="C496" s="342">
        <v>2021</v>
      </c>
      <c r="D496" s="343" t="s">
        <v>175</v>
      </c>
      <c r="E496" s="342">
        <v>6</v>
      </c>
      <c r="F496" s="405"/>
      <c r="G496" s="251"/>
    </row>
    <row r="497" spans="1:7" s="41" customFormat="1" ht="22.5">
      <c r="A497" s="341" t="s">
        <v>1803</v>
      </c>
      <c r="B497" s="344" t="s">
        <v>1802</v>
      </c>
      <c r="C497" s="342">
        <v>2022</v>
      </c>
      <c r="D497" s="343" t="s">
        <v>175</v>
      </c>
      <c r="E497" s="342">
        <v>6</v>
      </c>
      <c r="F497" s="405"/>
      <c r="G497" s="251"/>
    </row>
    <row r="498" spans="1:7" s="41" customFormat="1" ht="31.5">
      <c r="A498" s="353" t="s">
        <v>1016</v>
      </c>
      <c r="B498" s="351"/>
      <c r="C498" s="342"/>
      <c r="D498" s="343"/>
      <c r="E498" s="342"/>
      <c r="F498" s="405"/>
      <c r="G498" s="244"/>
    </row>
    <row r="499" spans="1:7" s="41" customFormat="1" ht="36">
      <c r="A499" s="361" t="s">
        <v>1804</v>
      </c>
      <c r="B499" s="362" t="s">
        <v>1018</v>
      </c>
      <c r="C499" s="342">
        <v>2019</v>
      </c>
      <c r="D499" s="343" t="s">
        <v>175</v>
      </c>
      <c r="E499" s="342">
        <v>6</v>
      </c>
      <c r="F499" s="405"/>
      <c r="G499" s="244"/>
    </row>
    <row r="500" spans="1:7" s="41" customFormat="1" ht="22.5">
      <c r="A500" s="361" t="s">
        <v>1805</v>
      </c>
      <c r="B500" s="362" t="s">
        <v>1019</v>
      </c>
      <c r="C500" s="342">
        <v>2018</v>
      </c>
      <c r="D500" s="343" t="s">
        <v>175</v>
      </c>
      <c r="E500" s="342">
        <v>6</v>
      </c>
      <c r="F500" s="405"/>
      <c r="G500" s="251"/>
    </row>
    <row r="501" spans="1:7" s="41" customFormat="1" ht="22.5">
      <c r="A501" s="390" t="s">
        <v>1004</v>
      </c>
      <c r="B501" s="391"/>
      <c r="C501" s="392"/>
      <c r="D501" s="392"/>
      <c r="E501" s="393"/>
      <c r="F501" s="405"/>
      <c r="G501" s="244"/>
    </row>
    <row r="502" spans="1:7" s="41" customFormat="1" ht="31.5">
      <c r="A502" s="336" t="s">
        <v>1005</v>
      </c>
      <c r="B502" s="337"/>
      <c r="C502" s="340"/>
      <c r="D502" s="339"/>
      <c r="E502" s="340"/>
      <c r="F502" s="405"/>
      <c r="G502" s="251"/>
    </row>
    <row r="503" spans="1:7" s="41" customFormat="1" ht="22.5">
      <c r="A503" s="341" t="s">
        <v>1806</v>
      </c>
      <c r="B503" s="344" t="s">
        <v>1807</v>
      </c>
      <c r="C503" s="342">
        <v>2010</v>
      </c>
      <c r="D503" s="343" t="s">
        <v>203</v>
      </c>
      <c r="E503" s="342">
        <v>6</v>
      </c>
      <c r="F503" s="405"/>
      <c r="G503" s="251"/>
    </row>
    <row r="504" spans="1:7" s="41" customFormat="1" ht="22.5">
      <c r="A504" s="390" t="s">
        <v>784</v>
      </c>
      <c r="B504" s="391"/>
      <c r="C504" s="392"/>
      <c r="D504" s="392"/>
      <c r="E504" s="393"/>
      <c r="F504" s="405"/>
      <c r="G504" s="244"/>
    </row>
    <row r="505" spans="1:7" s="41" customFormat="1" ht="31.5">
      <c r="A505" s="336" t="s">
        <v>321</v>
      </c>
      <c r="B505" s="337"/>
      <c r="C505" s="340"/>
      <c r="D505" s="339"/>
      <c r="E505" s="340"/>
      <c r="F505" s="405"/>
      <c r="G505" s="244"/>
    </row>
    <row r="506" spans="1:7" s="41" customFormat="1" ht="22.5">
      <c r="A506" s="341" t="s">
        <v>1808</v>
      </c>
      <c r="B506" s="342" t="s">
        <v>728</v>
      </c>
      <c r="C506" s="342">
        <v>2018</v>
      </c>
      <c r="D506" s="343" t="str">
        <f t="shared" ref="D506:D516" si="3">$D$374</f>
        <v>75cl</v>
      </c>
      <c r="E506" s="342">
        <v>6</v>
      </c>
      <c r="F506" s="405"/>
      <c r="G506" s="251"/>
    </row>
    <row r="507" spans="1:7" s="41" customFormat="1" ht="22.5">
      <c r="A507" s="341" t="s">
        <v>1809</v>
      </c>
      <c r="B507" s="342" t="s">
        <v>728</v>
      </c>
      <c r="C507" s="342">
        <v>2019</v>
      </c>
      <c r="D507" s="343" t="str">
        <f t="shared" si="3"/>
        <v>75cl</v>
      </c>
      <c r="E507" s="342">
        <v>6</v>
      </c>
      <c r="F507" s="405"/>
      <c r="G507" s="244"/>
    </row>
    <row r="508" spans="1:7" s="41" customFormat="1" ht="22.5">
      <c r="A508" s="341" t="s">
        <v>1810</v>
      </c>
      <c r="B508" s="342" t="s">
        <v>732</v>
      </c>
      <c r="C508" s="342">
        <v>2019</v>
      </c>
      <c r="D508" s="343" t="str">
        <f t="shared" si="3"/>
        <v>75cl</v>
      </c>
      <c r="E508" s="342">
        <v>12</v>
      </c>
      <c r="F508" s="405"/>
      <c r="G508" s="244"/>
    </row>
    <row r="509" spans="1:7" s="41" customFormat="1" ht="22.5">
      <c r="A509" s="341" t="s">
        <v>1811</v>
      </c>
      <c r="B509" s="342" t="s">
        <v>739</v>
      </c>
      <c r="C509" s="342">
        <v>2019</v>
      </c>
      <c r="D509" s="343" t="str">
        <f t="shared" si="3"/>
        <v>75cl</v>
      </c>
      <c r="E509" s="342">
        <v>12</v>
      </c>
      <c r="F509" s="405"/>
      <c r="G509" s="251"/>
    </row>
    <row r="510" spans="1:7" s="41" customFormat="1" ht="22.5">
      <c r="A510" s="341" t="s">
        <v>1812</v>
      </c>
      <c r="B510" s="342" t="s">
        <v>745</v>
      </c>
      <c r="C510" s="342">
        <v>2018</v>
      </c>
      <c r="D510" s="343" t="str">
        <f t="shared" si="3"/>
        <v>75cl</v>
      </c>
      <c r="E510" s="342">
        <v>12</v>
      </c>
      <c r="F510" s="405"/>
      <c r="G510" s="251"/>
    </row>
    <row r="511" spans="1:7" s="41" customFormat="1" ht="22.5">
      <c r="A511" s="341" t="s">
        <v>1813</v>
      </c>
      <c r="B511" s="342" t="s">
        <v>716</v>
      </c>
      <c r="C511" s="342">
        <v>2017</v>
      </c>
      <c r="D511" s="343" t="str">
        <f t="shared" si="3"/>
        <v>75cl</v>
      </c>
      <c r="E511" s="342">
        <v>1</v>
      </c>
      <c r="F511" s="405"/>
      <c r="G511" s="251"/>
    </row>
    <row r="512" spans="1:7" s="41" customFormat="1" ht="22.5">
      <c r="A512" s="341" t="s">
        <v>1814</v>
      </c>
      <c r="B512" s="360" t="s">
        <v>691</v>
      </c>
      <c r="C512" s="342">
        <v>2018</v>
      </c>
      <c r="D512" s="343" t="str">
        <f t="shared" si="3"/>
        <v>75cl</v>
      </c>
      <c r="E512" s="342">
        <v>12</v>
      </c>
      <c r="F512" s="405"/>
      <c r="G512" s="251"/>
    </row>
    <row r="513" spans="1:7" s="41" customFormat="1" ht="22.5">
      <c r="A513" s="341" t="s">
        <v>1815</v>
      </c>
      <c r="B513" s="342" t="s">
        <v>716</v>
      </c>
      <c r="C513" s="342">
        <v>2018</v>
      </c>
      <c r="D513" s="343" t="str">
        <f t="shared" si="3"/>
        <v>75cl</v>
      </c>
      <c r="E513" s="342">
        <v>12</v>
      </c>
      <c r="F513" s="405"/>
      <c r="G513" s="251"/>
    </row>
    <row r="514" spans="1:7" s="41" customFormat="1" ht="22.5">
      <c r="A514" s="341" t="s">
        <v>1816</v>
      </c>
      <c r="B514" s="342" t="s">
        <v>716</v>
      </c>
      <c r="C514" s="342">
        <v>2017</v>
      </c>
      <c r="D514" s="343" t="str">
        <f t="shared" si="3"/>
        <v>75cl</v>
      </c>
      <c r="E514" s="342">
        <v>6</v>
      </c>
      <c r="F514" s="405"/>
      <c r="G514" s="251"/>
    </row>
    <row r="515" spans="1:7" s="41" customFormat="1" ht="22.5">
      <c r="A515" s="398" t="s">
        <v>1817</v>
      </c>
      <c r="B515" s="342" t="s">
        <v>716</v>
      </c>
      <c r="C515" s="360">
        <v>2017</v>
      </c>
      <c r="D515" s="399" t="str">
        <f t="shared" si="3"/>
        <v>75cl</v>
      </c>
      <c r="E515" s="360">
        <v>1</v>
      </c>
      <c r="F515" s="405"/>
      <c r="G515" s="251"/>
    </row>
    <row r="516" spans="1:7" s="41" customFormat="1" ht="22.5">
      <c r="A516" s="398" t="s">
        <v>1818</v>
      </c>
      <c r="B516" s="342" t="s">
        <v>716</v>
      </c>
      <c r="C516" s="342">
        <v>2016</v>
      </c>
      <c r="D516" s="343" t="str">
        <f t="shared" si="3"/>
        <v>75cl</v>
      </c>
      <c r="E516" s="342">
        <v>1</v>
      </c>
      <c r="F516" s="405"/>
      <c r="G516" s="251"/>
    </row>
    <row r="517" spans="1:7" s="41" customFormat="1" ht="22.5">
      <c r="A517" s="390" t="s">
        <v>1008</v>
      </c>
      <c r="B517" s="400"/>
      <c r="C517" s="400"/>
      <c r="D517" s="401"/>
      <c r="E517" s="402"/>
      <c r="F517" s="405"/>
      <c r="G517" s="251"/>
    </row>
    <row r="518" spans="1:7" s="41" customFormat="1" ht="22.5">
      <c r="A518" s="350" t="s">
        <v>1819</v>
      </c>
      <c r="B518" s="403"/>
      <c r="C518" s="403"/>
      <c r="D518" s="403"/>
      <c r="E518" s="360"/>
      <c r="F518" s="405"/>
      <c r="G518" s="251"/>
    </row>
    <row r="519" spans="1:7" s="41" customFormat="1" ht="22.5">
      <c r="A519" s="341" t="s">
        <v>1820</v>
      </c>
      <c r="B519" s="403" t="s">
        <v>1009</v>
      </c>
      <c r="C519" s="342">
        <v>2022</v>
      </c>
      <c r="D519" s="343" t="s">
        <v>175</v>
      </c>
      <c r="E519" s="342">
        <v>6</v>
      </c>
      <c r="F519" s="405"/>
      <c r="G519" s="251"/>
    </row>
    <row r="520" spans="1:7" s="41" customFormat="1" ht="22.5">
      <c r="A520" s="341" t="s">
        <v>1821</v>
      </c>
      <c r="B520" s="403" t="s">
        <v>1010</v>
      </c>
      <c r="C520" s="342">
        <v>2022</v>
      </c>
      <c r="D520" s="343" t="s">
        <v>175</v>
      </c>
      <c r="E520" s="342">
        <v>6</v>
      </c>
      <c r="F520" s="405"/>
      <c r="G520" s="251"/>
    </row>
    <row r="521" spans="1:7" s="41" customFormat="1" ht="22.5">
      <c r="A521" s="341" t="s">
        <v>1822</v>
      </c>
      <c r="B521" s="403" t="s">
        <v>1011</v>
      </c>
      <c r="C521" s="342">
        <v>2020</v>
      </c>
      <c r="D521" s="343" t="s">
        <v>175</v>
      </c>
      <c r="E521" s="342">
        <v>6</v>
      </c>
      <c r="F521" s="405"/>
      <c r="G521" s="244"/>
    </row>
    <row r="522" spans="1:7" s="41" customFormat="1" ht="22.5">
      <c r="A522" s="341" t="s">
        <v>1823</v>
      </c>
      <c r="B522" s="403" t="s">
        <v>716</v>
      </c>
      <c r="C522" s="342">
        <v>2019</v>
      </c>
      <c r="D522" s="343" t="s">
        <v>175</v>
      </c>
      <c r="E522" s="342">
        <v>6</v>
      </c>
      <c r="F522" s="405"/>
      <c r="G522" s="244"/>
    </row>
    <row r="523" spans="1:7" s="41" customFormat="1" ht="22.5">
      <c r="A523" s="341"/>
      <c r="B523" s="403"/>
      <c r="C523" s="340"/>
      <c r="D523" s="339"/>
      <c r="E523" s="342"/>
      <c r="F523" s="405"/>
      <c r="G523" s="251"/>
    </row>
    <row r="524" spans="1:7" s="41" customFormat="1" ht="22.5">
      <c r="A524" s="390" t="s">
        <v>322</v>
      </c>
      <c r="B524" s="400"/>
      <c r="C524" s="400"/>
      <c r="D524" s="401"/>
      <c r="E524" s="402"/>
      <c r="F524" s="405"/>
      <c r="G524" s="244"/>
    </row>
    <row r="525" spans="1:7" s="41" customFormat="1" ht="31.5">
      <c r="A525" s="353" t="s">
        <v>636</v>
      </c>
      <c r="B525" s="403"/>
      <c r="C525" s="403"/>
      <c r="D525" s="403"/>
      <c r="E525" s="360"/>
      <c r="F525" s="405"/>
      <c r="G525" s="244"/>
    </row>
    <row r="526" spans="1:7" s="41" customFormat="1" ht="22.5">
      <c r="A526" s="398" t="s">
        <v>1824</v>
      </c>
      <c r="B526" s="360" t="s">
        <v>785</v>
      </c>
      <c r="C526" s="360">
        <v>2018</v>
      </c>
      <c r="D526" s="399" t="str">
        <f>$D$374</f>
        <v>75cl</v>
      </c>
      <c r="E526" s="360">
        <v>6</v>
      </c>
      <c r="F526" s="405"/>
      <c r="G526" s="251"/>
    </row>
    <row r="527" spans="1:7" s="41" customFormat="1" ht="22.5">
      <c r="A527" s="390" t="s">
        <v>1006</v>
      </c>
      <c r="B527" s="400"/>
      <c r="C527" s="400"/>
      <c r="D527" s="401"/>
      <c r="E527" s="402"/>
      <c r="F527" s="405"/>
      <c r="G527" s="251"/>
    </row>
    <row r="528" spans="1:7" s="41" customFormat="1" ht="22.5">
      <c r="A528" s="350" t="s">
        <v>1825</v>
      </c>
      <c r="B528" s="403"/>
      <c r="C528" s="403"/>
      <c r="D528" s="403"/>
      <c r="E528" s="360"/>
      <c r="F528" s="405"/>
      <c r="G528" s="251"/>
    </row>
    <row r="529" spans="1:7" s="41" customFormat="1" ht="22.5">
      <c r="A529" s="341" t="s">
        <v>1826</v>
      </c>
      <c r="B529" s="385" t="s">
        <v>732</v>
      </c>
      <c r="C529" s="342">
        <v>2022</v>
      </c>
      <c r="D529" s="343" t="s">
        <v>175</v>
      </c>
      <c r="E529" s="342">
        <v>6</v>
      </c>
      <c r="F529" s="405"/>
      <c r="G529" s="251"/>
    </row>
    <row r="530" spans="1:7" s="41" customFormat="1" ht="22.5">
      <c r="A530" s="139" t="s">
        <v>1006</v>
      </c>
      <c r="B530" s="172"/>
      <c r="C530" s="165"/>
      <c r="D530" s="165"/>
      <c r="E530" s="167"/>
      <c r="F530" s="168"/>
      <c r="G530" s="244"/>
    </row>
    <row r="531" spans="1:7" s="41" customFormat="1" ht="36">
      <c r="A531" s="133" t="s">
        <v>1020</v>
      </c>
      <c r="B531" s="171"/>
      <c r="C531" s="189"/>
      <c r="D531" s="138"/>
      <c r="E531" s="77"/>
      <c r="F531" s="42"/>
      <c r="G531" s="244"/>
    </row>
    <row r="532" spans="1:7" s="41" customFormat="1" ht="22.5">
      <c r="A532" s="116" t="s">
        <v>1007</v>
      </c>
      <c r="B532" s="171" t="s">
        <v>732</v>
      </c>
      <c r="C532" s="42" t="s">
        <v>902</v>
      </c>
      <c r="D532" s="164">
        <v>2022</v>
      </c>
      <c r="E532" s="77" t="s">
        <v>175</v>
      </c>
      <c r="F532" s="42">
        <v>6</v>
      </c>
      <c r="G532" s="251"/>
    </row>
    <row r="533" spans="1:7" s="41" customFormat="1" ht="22.5">
      <c r="A533" s="54"/>
      <c r="B533" s="446"/>
      <c r="C533" s="446"/>
      <c r="D533" s="446"/>
      <c r="E533" s="446"/>
      <c r="F533" s="446"/>
      <c r="G533" s="244"/>
    </row>
    <row r="534" spans="1:7" s="41" customFormat="1" ht="22.5">
      <c r="A534" s="54"/>
      <c r="B534" s="170"/>
      <c r="C534" s="122"/>
      <c r="D534" s="42"/>
      <c r="E534" s="77"/>
      <c r="F534" s="54"/>
      <c r="G534" s="244"/>
    </row>
    <row r="535" spans="1:7" s="41" customFormat="1" ht="22.5">
      <c r="A535" s="54"/>
      <c r="B535" s="170"/>
      <c r="C535" s="122"/>
      <c r="D535" s="42"/>
      <c r="E535" s="77"/>
      <c r="F535" s="54"/>
      <c r="G535" s="244"/>
    </row>
    <row r="536" spans="1:7" s="41" customFormat="1" ht="22.5">
      <c r="A536" s="54"/>
      <c r="B536" s="170"/>
      <c r="C536" s="122"/>
      <c r="D536" s="42"/>
      <c r="E536" s="77"/>
      <c r="F536" s="54"/>
      <c r="G536" s="244"/>
    </row>
    <row r="537" spans="1:7" s="41" customFormat="1" ht="22.5">
      <c r="A537" s="54"/>
      <c r="B537" s="170"/>
      <c r="C537" s="122"/>
      <c r="D537" s="42"/>
      <c r="E537" s="77"/>
      <c r="F537" s="54"/>
      <c r="G537" s="244"/>
    </row>
    <row r="538" spans="1:7" s="41" customFormat="1" ht="22.5">
      <c r="A538" s="54"/>
      <c r="B538" s="170"/>
      <c r="C538" s="122"/>
      <c r="D538" s="42"/>
      <c r="E538" s="77"/>
      <c r="F538" s="54"/>
      <c r="G538" s="244"/>
    </row>
    <row r="539" spans="1:7" s="41" customFormat="1" ht="22.5">
      <c r="A539" s="54"/>
      <c r="B539" s="170"/>
      <c r="C539" s="122"/>
      <c r="D539" s="42"/>
      <c r="E539" s="77"/>
      <c r="F539" s="54"/>
      <c r="G539" s="244"/>
    </row>
    <row r="540" spans="1:7" s="41" customFormat="1" ht="22.5">
      <c r="A540" s="54"/>
      <c r="B540" s="170"/>
      <c r="C540" s="122"/>
      <c r="D540" s="42"/>
      <c r="E540" s="77"/>
      <c r="F540" s="54"/>
      <c r="G540" s="244"/>
    </row>
    <row r="541" spans="1:7" s="41" customFormat="1" ht="22.5">
      <c r="A541" s="54"/>
      <c r="B541" s="170"/>
      <c r="C541" s="122"/>
      <c r="D541" s="42"/>
      <c r="E541" s="77"/>
      <c r="F541" s="54"/>
      <c r="G541" s="244"/>
    </row>
    <row r="542" spans="1:7" s="41" customFormat="1" ht="22.5">
      <c r="A542" s="54"/>
      <c r="B542" s="170"/>
      <c r="C542" s="122"/>
      <c r="D542" s="42"/>
      <c r="E542" s="77"/>
      <c r="F542" s="54"/>
      <c r="G542" s="244"/>
    </row>
    <row r="543" spans="1:7" s="41" customFormat="1" ht="22.5">
      <c r="A543" s="54"/>
      <c r="B543" s="170"/>
      <c r="C543" s="122"/>
      <c r="D543" s="42"/>
      <c r="E543" s="77"/>
      <c r="F543" s="54"/>
      <c r="G543" s="244"/>
    </row>
    <row r="544" spans="1:7" s="41" customFormat="1" ht="22.5">
      <c r="A544" s="54"/>
      <c r="B544" s="170"/>
      <c r="C544" s="122"/>
      <c r="D544" s="42"/>
      <c r="E544" s="77"/>
      <c r="F544" s="54"/>
      <c r="G544" s="244"/>
    </row>
    <row r="545" spans="1:7" s="41" customFormat="1" ht="22.5">
      <c r="A545" s="54"/>
      <c r="B545" s="170"/>
      <c r="C545" s="122"/>
      <c r="D545" s="42"/>
      <c r="E545" s="77"/>
      <c r="F545" s="54"/>
      <c r="G545" s="244"/>
    </row>
    <row r="546" spans="1:7" s="41" customFormat="1" ht="22.5">
      <c r="A546" s="54"/>
      <c r="B546" s="170"/>
      <c r="C546" s="122"/>
      <c r="D546" s="42"/>
      <c r="E546" s="77"/>
      <c r="F546" s="54"/>
      <c r="G546" s="244"/>
    </row>
    <row r="547" spans="1:7" s="41" customFormat="1" ht="22.5">
      <c r="A547" s="54"/>
      <c r="B547" s="170"/>
      <c r="C547" s="122"/>
      <c r="D547" s="42"/>
      <c r="E547" s="77"/>
      <c r="F547" s="54"/>
      <c r="G547" s="244"/>
    </row>
    <row r="548" spans="1:7" s="41" customFormat="1" ht="22.5">
      <c r="A548" s="54"/>
      <c r="B548" s="170"/>
      <c r="C548" s="122"/>
      <c r="D548" s="42"/>
      <c r="E548" s="77"/>
      <c r="F548" s="54"/>
      <c r="G548" s="244"/>
    </row>
    <row r="549" spans="1:7" s="41" customFormat="1" ht="22.5">
      <c r="A549" s="54"/>
      <c r="B549" s="170"/>
      <c r="C549" s="122"/>
      <c r="D549" s="42"/>
      <c r="E549" s="77"/>
      <c r="F549" s="54"/>
      <c r="G549" s="244"/>
    </row>
    <row r="550" spans="1:7" s="41" customFormat="1" ht="22.5">
      <c r="A550" s="54"/>
      <c r="B550" s="170"/>
      <c r="C550" s="122"/>
      <c r="D550" s="42"/>
      <c r="E550" s="77"/>
      <c r="F550" s="54"/>
      <c r="G550" s="244"/>
    </row>
    <row r="551" spans="1:7" s="41" customFormat="1" ht="22.5">
      <c r="A551" s="54"/>
      <c r="B551" s="170"/>
      <c r="C551" s="122"/>
      <c r="D551" s="42"/>
      <c r="E551" s="77"/>
      <c r="F551" s="54"/>
      <c r="G551" s="244"/>
    </row>
    <row r="552" spans="1:7" s="41" customFormat="1" ht="22.5">
      <c r="A552" s="54"/>
      <c r="B552" s="170"/>
      <c r="C552" s="122"/>
      <c r="D552" s="42"/>
      <c r="E552" s="77"/>
      <c r="F552" s="54"/>
      <c r="G552" s="244"/>
    </row>
    <row r="553" spans="1:7" s="41" customFormat="1" ht="22.5">
      <c r="A553" s="54"/>
      <c r="B553" s="170"/>
      <c r="C553" s="122"/>
      <c r="D553" s="42"/>
      <c r="E553" s="77"/>
      <c r="F553" s="54"/>
      <c r="G553" s="244"/>
    </row>
    <row r="554" spans="1:7" s="41" customFormat="1" ht="22.5">
      <c r="A554" s="54"/>
      <c r="B554" s="170"/>
      <c r="C554" s="122"/>
      <c r="D554" s="42"/>
      <c r="E554" s="77"/>
      <c r="F554" s="54"/>
      <c r="G554" s="244"/>
    </row>
    <row r="555" spans="1:7" s="41" customFormat="1" ht="22.5">
      <c r="A555" s="54"/>
      <c r="B555" s="170"/>
      <c r="C555" s="122"/>
      <c r="D555" s="42"/>
      <c r="E555" s="77"/>
      <c r="F555" s="54"/>
      <c r="G555" s="244"/>
    </row>
    <row r="556" spans="1:7" s="41" customFormat="1" ht="22.5">
      <c r="A556" s="54"/>
      <c r="B556" s="170"/>
      <c r="C556" s="122"/>
      <c r="D556" s="42"/>
      <c r="E556" s="77"/>
      <c r="F556" s="54"/>
      <c r="G556" s="244"/>
    </row>
    <row r="557" spans="1:7" s="41" customFormat="1" ht="22.5">
      <c r="A557" s="54"/>
      <c r="B557" s="170"/>
      <c r="C557" s="122"/>
      <c r="D557" s="42"/>
      <c r="E557" s="77"/>
      <c r="F557" s="54"/>
      <c r="G557" s="244"/>
    </row>
    <row r="558" spans="1:7" s="41" customFormat="1" ht="22.5">
      <c r="A558" s="54"/>
      <c r="B558" s="170"/>
      <c r="C558" s="122"/>
      <c r="D558" s="42"/>
      <c r="E558" s="77"/>
      <c r="F558" s="54"/>
      <c r="G558" s="244"/>
    </row>
    <row r="559" spans="1:7" s="41" customFormat="1" ht="22.5">
      <c r="A559" s="54"/>
      <c r="B559" s="170"/>
      <c r="C559" s="122"/>
      <c r="D559" s="42"/>
      <c r="E559" s="77"/>
      <c r="F559" s="54"/>
      <c r="G559" s="244"/>
    </row>
    <row r="560" spans="1:7" s="41" customFormat="1" ht="22.5">
      <c r="A560" s="54"/>
      <c r="B560" s="170"/>
      <c r="C560" s="122"/>
      <c r="D560" s="42"/>
      <c r="E560" s="77"/>
      <c r="F560" s="54"/>
      <c r="G560" s="244"/>
    </row>
    <row r="561" spans="1:7" s="41" customFormat="1" ht="22.5">
      <c r="A561" s="54"/>
      <c r="B561" s="170"/>
      <c r="C561" s="122"/>
      <c r="D561" s="42"/>
      <c r="E561" s="77"/>
      <c r="F561" s="54"/>
      <c r="G561" s="244"/>
    </row>
    <row r="562" spans="1:7" s="41" customFormat="1" ht="22.5">
      <c r="A562" s="54"/>
      <c r="B562" s="170"/>
      <c r="C562" s="122"/>
      <c r="D562" s="42"/>
      <c r="E562" s="77"/>
      <c r="F562" s="54"/>
      <c r="G562" s="244"/>
    </row>
    <row r="563" spans="1:7" s="41" customFormat="1" ht="22.5">
      <c r="A563" s="54"/>
      <c r="B563" s="170"/>
      <c r="C563" s="122"/>
      <c r="D563" s="42"/>
      <c r="E563" s="77"/>
      <c r="F563" s="54"/>
      <c r="G563" s="244"/>
    </row>
    <row r="564" spans="1:7" s="41" customFormat="1" ht="22.5">
      <c r="A564" s="54"/>
      <c r="B564" s="170"/>
      <c r="C564" s="122"/>
      <c r="D564" s="42"/>
      <c r="E564" s="77"/>
      <c r="F564" s="54"/>
      <c r="G564" s="244"/>
    </row>
    <row r="565" spans="1:7" s="41" customFormat="1" ht="22.5">
      <c r="A565" s="54"/>
      <c r="B565" s="170"/>
      <c r="C565" s="122"/>
      <c r="D565" s="42"/>
      <c r="E565" s="77"/>
      <c r="F565" s="54"/>
      <c r="G565" s="244"/>
    </row>
    <row r="566" spans="1:7" s="41" customFormat="1" ht="22.5">
      <c r="A566" s="54"/>
      <c r="B566" s="170"/>
      <c r="C566" s="122"/>
      <c r="D566" s="42"/>
      <c r="E566" s="77"/>
      <c r="F566" s="54"/>
      <c r="G566" s="244"/>
    </row>
    <row r="567" spans="1:7" s="41" customFormat="1" ht="22.5">
      <c r="A567" s="54"/>
      <c r="B567" s="170"/>
      <c r="C567" s="122"/>
      <c r="D567" s="42"/>
      <c r="E567" s="77"/>
      <c r="F567" s="54"/>
      <c r="G567" s="244"/>
    </row>
    <row r="568" spans="1:7" s="41" customFormat="1" ht="22.5">
      <c r="A568" s="54"/>
      <c r="B568" s="170"/>
      <c r="C568" s="122"/>
      <c r="D568" s="42"/>
      <c r="E568" s="77"/>
      <c r="F568" s="54"/>
      <c r="G568" s="244"/>
    </row>
    <row r="569" spans="1:7" s="41" customFormat="1" ht="22.5">
      <c r="A569" s="54"/>
      <c r="B569" s="170"/>
      <c r="C569" s="122"/>
      <c r="D569" s="42"/>
      <c r="E569" s="77"/>
      <c r="F569" s="54"/>
      <c r="G569" s="244"/>
    </row>
    <row r="570" spans="1:7" s="41" customFormat="1" ht="22.5">
      <c r="A570" s="54"/>
      <c r="B570" s="170"/>
      <c r="C570" s="122"/>
      <c r="D570" s="42"/>
      <c r="E570" s="77"/>
      <c r="F570" s="54"/>
      <c r="G570" s="244"/>
    </row>
    <row r="571" spans="1:7" s="41" customFormat="1" ht="22.5">
      <c r="A571" s="54"/>
      <c r="B571" s="170"/>
      <c r="C571" s="122"/>
      <c r="D571" s="42"/>
      <c r="E571" s="77"/>
      <c r="F571" s="54"/>
      <c r="G571" s="244"/>
    </row>
    <row r="572" spans="1:7" s="41" customFormat="1" ht="22.5">
      <c r="A572" s="54"/>
      <c r="B572" s="170"/>
      <c r="C572" s="122"/>
      <c r="D572" s="42"/>
      <c r="E572" s="77"/>
      <c r="F572" s="54"/>
      <c r="G572" s="244"/>
    </row>
    <row r="573" spans="1:7" s="41" customFormat="1" ht="22.5">
      <c r="A573" s="54"/>
      <c r="B573" s="170"/>
      <c r="C573" s="122"/>
      <c r="D573" s="42"/>
      <c r="E573" s="77"/>
      <c r="F573" s="54"/>
      <c r="G573" s="244"/>
    </row>
    <row r="574" spans="1:7" s="41" customFormat="1" ht="22.5">
      <c r="A574" s="54"/>
      <c r="B574" s="170"/>
      <c r="C574" s="122"/>
      <c r="D574" s="42"/>
      <c r="E574" s="77"/>
      <c r="F574" s="54"/>
      <c r="G574" s="244"/>
    </row>
    <row r="575" spans="1:7" s="41" customFormat="1" ht="22.5">
      <c r="A575" s="54"/>
      <c r="B575" s="170"/>
      <c r="C575" s="122"/>
      <c r="D575" s="42"/>
      <c r="E575" s="77"/>
      <c r="F575" s="54"/>
      <c r="G575" s="244"/>
    </row>
    <row r="576" spans="1:7" s="41" customFormat="1" ht="22.5">
      <c r="A576" s="54"/>
      <c r="B576" s="170"/>
      <c r="C576" s="122"/>
      <c r="D576" s="42"/>
      <c r="E576" s="77"/>
      <c r="F576" s="54"/>
      <c r="G576" s="244"/>
    </row>
    <row r="577" spans="1:7" s="41" customFormat="1" ht="22.5">
      <c r="A577" s="54"/>
      <c r="B577" s="170"/>
      <c r="C577" s="122"/>
      <c r="D577" s="42"/>
      <c r="E577" s="77"/>
      <c r="F577" s="54"/>
      <c r="G577" s="244"/>
    </row>
    <row r="578" spans="1:7" s="41" customFormat="1" ht="22.5">
      <c r="A578" s="54"/>
      <c r="B578" s="170"/>
      <c r="C578" s="122"/>
      <c r="D578" s="42"/>
      <c r="E578" s="77"/>
      <c r="F578" s="54"/>
      <c r="G578" s="244"/>
    </row>
    <row r="579" spans="1:7" s="41" customFormat="1" ht="22.5">
      <c r="A579" s="54"/>
      <c r="B579" s="170"/>
      <c r="C579" s="122"/>
      <c r="D579" s="42"/>
      <c r="E579" s="77"/>
      <c r="G579" s="244"/>
    </row>
    <row r="580" spans="1:7" s="41" customFormat="1" ht="22.5">
      <c r="A580" s="54"/>
      <c r="B580" s="170"/>
      <c r="C580" s="122"/>
      <c r="D580" s="42"/>
      <c r="E580" s="77"/>
      <c r="G580" s="244"/>
    </row>
    <row r="581" spans="1:7" s="41" customFormat="1" ht="22.5">
      <c r="A581" s="54"/>
      <c r="B581" s="170"/>
      <c r="C581" s="122"/>
      <c r="D581" s="42"/>
      <c r="E581" s="77"/>
      <c r="G581" s="244"/>
    </row>
    <row r="582" spans="1:7" s="41" customFormat="1" ht="22.5">
      <c r="A582" s="54"/>
      <c r="B582" s="170"/>
      <c r="C582" s="122"/>
      <c r="D582" s="42"/>
      <c r="E582" s="77"/>
      <c r="G582" s="244"/>
    </row>
    <row r="583" spans="1:7" s="41" customFormat="1" ht="22.5">
      <c r="A583" s="54"/>
      <c r="B583" s="170"/>
      <c r="C583" s="122"/>
      <c r="D583" s="42"/>
      <c r="E583" s="77"/>
      <c r="G583" s="244"/>
    </row>
    <row r="584" spans="1:7" s="41" customFormat="1" ht="22.5">
      <c r="A584" s="54"/>
      <c r="B584" s="170"/>
      <c r="C584" s="122"/>
      <c r="D584" s="42"/>
      <c r="E584" s="77"/>
      <c r="G584" s="244"/>
    </row>
    <row r="585" spans="1:7" s="41" customFormat="1" ht="22.5">
      <c r="A585" s="54"/>
      <c r="B585" s="170"/>
      <c r="C585" s="122"/>
      <c r="D585" s="42"/>
      <c r="E585" s="77"/>
      <c r="G585" s="244"/>
    </row>
    <row r="586" spans="1:7" s="41" customFormat="1" ht="22.5">
      <c r="A586" s="54"/>
      <c r="B586" s="170"/>
      <c r="C586" s="122"/>
      <c r="D586" s="42"/>
      <c r="E586" s="77"/>
      <c r="G586" s="244"/>
    </row>
    <row r="587" spans="1:7" s="41" customFormat="1" ht="22.5">
      <c r="A587" s="54"/>
      <c r="B587" s="170"/>
      <c r="C587" s="122"/>
      <c r="D587" s="42"/>
      <c r="E587" s="77"/>
      <c r="G587" s="244"/>
    </row>
    <row r="588" spans="1:7" s="41" customFormat="1" ht="22.5">
      <c r="A588" s="54"/>
      <c r="B588" s="170"/>
      <c r="C588" s="122"/>
      <c r="D588" s="42"/>
      <c r="E588" s="77"/>
      <c r="G588" s="244"/>
    </row>
    <row r="589" spans="1:7" s="41" customFormat="1" ht="22.5">
      <c r="A589" s="54"/>
      <c r="B589" s="170"/>
      <c r="C589" s="122"/>
      <c r="D589" s="42"/>
      <c r="E589" s="77"/>
      <c r="G589" s="244"/>
    </row>
    <row r="590" spans="1:7" s="41" customFormat="1" ht="22.5">
      <c r="A590" s="54"/>
      <c r="B590" s="170"/>
      <c r="C590" s="122"/>
      <c r="D590" s="42"/>
      <c r="E590" s="77"/>
      <c r="G590" s="244"/>
    </row>
    <row r="591" spans="1:7" s="41" customFormat="1" ht="22.5">
      <c r="A591" s="54"/>
      <c r="B591" s="170"/>
      <c r="C591" s="122"/>
      <c r="D591" s="42"/>
      <c r="E591" s="77"/>
      <c r="G591" s="244"/>
    </row>
    <row r="592" spans="1:7" s="41" customFormat="1" ht="22.5">
      <c r="A592" s="54"/>
      <c r="B592" s="170"/>
      <c r="C592" s="122"/>
      <c r="D592" s="42"/>
      <c r="E592" s="77"/>
      <c r="G592" s="244"/>
    </row>
    <row r="593" spans="1:7" s="41" customFormat="1" ht="22.5">
      <c r="A593" s="54"/>
      <c r="B593" s="170"/>
      <c r="C593" s="122"/>
      <c r="D593" s="42"/>
      <c r="E593" s="77"/>
      <c r="G593" s="244"/>
    </row>
    <row r="594" spans="1:7" s="41" customFormat="1" ht="22.5">
      <c r="A594" s="54"/>
      <c r="B594" s="170"/>
      <c r="C594" s="122"/>
      <c r="D594" s="42"/>
      <c r="E594" s="77"/>
      <c r="G594" s="244"/>
    </row>
    <row r="595" spans="1:7" s="41" customFormat="1" ht="22.5">
      <c r="A595" s="54"/>
      <c r="B595" s="170"/>
      <c r="C595" s="122"/>
      <c r="D595" s="42"/>
      <c r="E595" s="77"/>
      <c r="G595" s="244"/>
    </row>
    <row r="596" spans="1:7" s="41" customFormat="1" ht="22.5">
      <c r="A596" s="54"/>
      <c r="B596" s="170"/>
      <c r="C596" s="122"/>
      <c r="D596" s="42"/>
      <c r="E596" s="140"/>
      <c r="G596" s="244"/>
    </row>
    <row r="597" spans="1:7" s="41" customFormat="1" ht="22.5">
      <c r="A597" s="54"/>
      <c r="B597" s="170"/>
      <c r="C597" s="122"/>
      <c r="D597" s="42"/>
      <c r="E597" s="140"/>
      <c r="G597" s="244"/>
    </row>
    <row r="598" spans="1:7" s="41" customFormat="1" ht="22.5">
      <c r="A598" s="54"/>
      <c r="B598" s="170"/>
      <c r="C598" s="122"/>
      <c r="D598" s="42"/>
      <c r="E598" s="140"/>
      <c r="G598" s="244"/>
    </row>
    <row r="599" spans="1:7" s="41" customFormat="1" ht="22.5">
      <c r="A599" s="54"/>
      <c r="B599" s="170"/>
      <c r="C599" s="122"/>
      <c r="D599" s="42"/>
      <c r="E599" s="140"/>
      <c r="G599" s="244"/>
    </row>
    <row r="600" spans="1:7" s="41" customFormat="1" ht="22.5">
      <c r="A600" s="54"/>
      <c r="B600" s="170"/>
      <c r="C600" s="122"/>
      <c r="D600" s="42"/>
      <c r="E600" s="140"/>
      <c r="G600" s="244"/>
    </row>
    <row r="601" spans="1:7" s="41" customFormat="1" ht="22.5">
      <c r="A601" s="54"/>
      <c r="B601" s="170"/>
      <c r="C601" s="122"/>
      <c r="D601" s="42"/>
      <c r="E601" s="140"/>
      <c r="G601" s="244"/>
    </row>
    <row r="602" spans="1:7" s="41" customFormat="1" ht="22.5">
      <c r="A602" s="54"/>
      <c r="B602" s="170"/>
      <c r="C602" s="122"/>
      <c r="D602" s="42"/>
      <c r="E602" s="140"/>
      <c r="G602" s="244"/>
    </row>
    <row r="603" spans="1:7" s="41" customFormat="1" ht="22.5">
      <c r="A603" s="54"/>
      <c r="B603" s="170"/>
      <c r="C603" s="122"/>
      <c r="D603" s="42"/>
      <c r="E603" s="140"/>
      <c r="G603" s="244"/>
    </row>
    <row r="604" spans="1:7" s="41" customFormat="1" ht="22.5">
      <c r="A604" s="54"/>
      <c r="B604" s="170"/>
      <c r="C604" s="122"/>
      <c r="D604" s="42"/>
      <c r="E604" s="140"/>
      <c r="G604" s="244"/>
    </row>
    <row r="605" spans="1:7" s="41" customFormat="1" ht="22.5">
      <c r="A605" s="54"/>
      <c r="B605" s="170"/>
      <c r="C605" s="122"/>
      <c r="D605" s="42"/>
      <c r="E605" s="140"/>
      <c r="G605" s="244"/>
    </row>
    <row r="606" spans="1:7" s="41" customFormat="1" ht="22.5">
      <c r="A606" s="54"/>
      <c r="B606" s="170"/>
      <c r="C606" s="122"/>
      <c r="D606" s="42"/>
      <c r="E606" s="140"/>
      <c r="G606" s="244"/>
    </row>
    <row r="607" spans="1:7" s="41" customFormat="1" ht="22.5">
      <c r="A607" s="54"/>
      <c r="B607" s="170"/>
      <c r="C607" s="122"/>
      <c r="D607" s="42"/>
      <c r="E607" s="140"/>
      <c r="G607" s="244"/>
    </row>
    <row r="608" spans="1:7" s="41" customFormat="1" ht="22.5">
      <c r="A608" s="54"/>
      <c r="B608" s="170"/>
      <c r="C608" s="122"/>
      <c r="D608" s="42"/>
      <c r="E608" s="140"/>
      <c r="G608" s="244"/>
    </row>
    <row r="609" spans="1:7" s="41" customFormat="1" ht="22.5">
      <c r="B609" s="170"/>
      <c r="C609" s="142"/>
      <c r="D609" s="42"/>
      <c r="E609" s="140"/>
      <c r="G609" s="244"/>
    </row>
    <row r="610" spans="1:7" s="41" customFormat="1" ht="22.5">
      <c r="B610" s="170"/>
      <c r="C610" s="142"/>
      <c r="D610" s="42"/>
      <c r="E610" s="140"/>
      <c r="G610" s="244"/>
    </row>
    <row r="611" spans="1:7" s="41" customFormat="1" ht="22.5">
      <c r="B611" s="170"/>
      <c r="C611" s="142"/>
      <c r="D611" s="42"/>
      <c r="E611" s="140"/>
      <c r="G611" s="244"/>
    </row>
    <row r="612" spans="1:7" s="41" customFormat="1" ht="22.5">
      <c r="B612" s="170"/>
      <c r="C612" s="142"/>
      <c r="D612" s="42"/>
      <c r="E612" s="140"/>
      <c r="G612" s="244"/>
    </row>
    <row r="613" spans="1:7" s="41" customFormat="1" ht="22.5">
      <c r="B613" s="170"/>
      <c r="C613" s="142"/>
      <c r="D613" s="42"/>
      <c r="E613" s="140"/>
      <c r="G613" s="244"/>
    </row>
    <row r="614" spans="1:7" s="41" customFormat="1" ht="22.5">
      <c r="B614" s="170"/>
      <c r="C614" s="142"/>
      <c r="D614" s="42"/>
      <c r="E614" s="140"/>
      <c r="G614" s="244"/>
    </row>
    <row r="615" spans="1:7" s="41" customFormat="1" ht="22.5">
      <c r="B615" s="170"/>
      <c r="C615" s="142"/>
      <c r="D615" s="42"/>
      <c r="E615" s="140"/>
      <c r="G615" s="244"/>
    </row>
    <row r="616" spans="1:7" s="41" customFormat="1" ht="22.5">
      <c r="B616" s="170"/>
      <c r="C616" s="142"/>
      <c r="D616" s="42"/>
      <c r="E616" s="140"/>
      <c r="G616" s="244"/>
    </row>
    <row r="617" spans="1:7" s="41" customFormat="1" ht="22.5">
      <c r="B617" s="170"/>
      <c r="C617" s="142"/>
      <c r="D617" s="42"/>
      <c r="E617" s="140"/>
      <c r="G617" s="244"/>
    </row>
    <row r="618" spans="1:7" s="41" customFormat="1" ht="22.5">
      <c r="B618" s="170"/>
      <c r="C618" s="142"/>
      <c r="D618" s="42"/>
      <c r="E618" s="140"/>
      <c r="G618" s="244"/>
    </row>
    <row r="619" spans="1:7" s="41" customFormat="1" ht="22.5">
      <c r="B619" s="170"/>
      <c r="C619" s="142"/>
      <c r="D619" s="42"/>
      <c r="E619" s="140"/>
      <c r="G619" s="244"/>
    </row>
    <row r="620" spans="1:7" s="41" customFormat="1" ht="22.5">
      <c r="B620" s="170"/>
      <c r="C620" s="142"/>
      <c r="D620" s="42"/>
      <c r="E620" s="140"/>
      <c r="G620" s="244"/>
    </row>
    <row r="621" spans="1:7">
      <c r="A621" s="17"/>
      <c r="B621" s="173"/>
      <c r="C621" s="18"/>
      <c r="D621" s="20"/>
      <c r="E621" s="143"/>
      <c r="F621" s="17"/>
    </row>
    <row r="622" spans="1:7">
      <c r="A622" s="17"/>
      <c r="B622" s="173"/>
      <c r="C622" s="18"/>
      <c r="D622" s="20"/>
      <c r="E622" s="143"/>
      <c r="F622" s="17"/>
    </row>
    <row r="623" spans="1:7">
      <c r="A623" s="17"/>
      <c r="B623" s="173"/>
      <c r="C623" s="18"/>
      <c r="D623" s="20"/>
      <c r="E623" s="123"/>
      <c r="F623" s="17"/>
    </row>
    <row r="624" spans="1:7">
      <c r="A624" s="17"/>
      <c r="B624" s="173"/>
      <c r="C624" s="18"/>
      <c r="D624" s="20"/>
      <c r="E624" s="123"/>
      <c r="F624" s="17"/>
    </row>
    <row r="625" spans="1:6">
      <c r="A625" s="17"/>
      <c r="B625" s="173"/>
      <c r="C625" s="18"/>
      <c r="D625" s="20"/>
      <c r="E625" s="123"/>
      <c r="F625" s="17"/>
    </row>
    <row r="626" spans="1:6">
      <c r="A626" s="17"/>
      <c r="B626" s="173"/>
      <c r="C626" s="18"/>
      <c r="D626" s="20"/>
      <c r="E626" s="123"/>
      <c r="F626" s="17"/>
    </row>
    <row r="627" spans="1:6">
      <c r="A627" s="17"/>
      <c r="B627" s="173"/>
      <c r="C627" s="18"/>
      <c r="D627" s="20"/>
      <c r="E627" s="123"/>
      <c r="F627" s="17"/>
    </row>
    <row r="628" spans="1:6">
      <c r="A628" s="17"/>
      <c r="B628" s="173"/>
      <c r="C628" s="18"/>
      <c r="D628" s="20"/>
      <c r="E628" s="123"/>
      <c r="F628" s="17"/>
    </row>
  </sheetData>
  <mergeCells count="4">
    <mergeCell ref="A1:F4"/>
    <mergeCell ref="B533:F533"/>
    <mergeCell ref="A6:F6"/>
    <mergeCell ref="A5:C5"/>
  </mergeCells>
  <phoneticPr fontId="6" type="noConversion"/>
  <pageMargins left="0.25" right="0.25" top="0.75" bottom="0.75" header="0.3" footer="0.3"/>
  <pageSetup paperSize="9" scale="32" fitToHeight="10" orientation="portrait" copies="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</vt:i4>
      </vt:variant>
    </vt:vector>
  </HeadingPairs>
  <TitlesOfParts>
    <vt:vector size="10" baseType="lpstr">
      <vt:lpstr>RECAP ORDER </vt:lpstr>
      <vt:lpstr>DRY EPICERY ITEMS</vt:lpstr>
      <vt:lpstr>FRESH EPICERY</vt:lpstr>
      <vt:lpstr>SWEET EPICERY </vt:lpstr>
      <vt:lpstr>ASIAN PRODUCTS</vt:lpstr>
      <vt:lpstr>NON ALC. BEV</vt:lpstr>
      <vt:lpstr>ALC. BEV</vt:lpstr>
      <vt:lpstr>WINE CELLAR</vt:lpstr>
      <vt:lpstr>'DRY EPICERY ITEMS'!Zone_d_impression</vt:lpstr>
      <vt:lpstr>'FRESH EPICERY'!Zone_d_impression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Chretien</dc:creator>
  <cp:lastModifiedBy>Office 4</cp:lastModifiedBy>
  <cp:lastPrinted>2023-09-28T15:15:17Z</cp:lastPrinted>
  <dcterms:created xsi:type="dcterms:W3CDTF">2021-07-19T20:35:51Z</dcterms:created>
  <dcterms:modified xsi:type="dcterms:W3CDTF">2023-11-03T13:48:13Z</dcterms:modified>
</cp:coreProperties>
</file>